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7" sheetId="1" r:id="rId1"/>
    <sheet name="ACTUAL" sheetId="2" r:id="rId2"/>
    <sheet name="DA" sheetId="3" r:id="rId3"/>
    <sheet name="SA" sheetId="4" r:id="rId4"/>
    <sheet name="CROSS" sheetId="5" r:id="rId5"/>
    <sheet name="SA-DA" sheetId="6" r:id="rId6"/>
    <sheet name="DA-SA" sheetId="7" r:id="rId7"/>
  </sheets>
  <definedNames>
    <definedName name="\0">'CHAP7'!$J$5</definedName>
    <definedName name="\a">'CHAP7'!$J$5</definedName>
    <definedName name="\t">'CHAP7'!$J$176</definedName>
    <definedName name="__123Graph_A" hidden="1">'CHAP7'!$G$40:$G$73</definedName>
    <definedName name="__123Graph_AAD" hidden="1">'CHAP7'!$G$40:$G$73</definedName>
    <definedName name="__123Graph_AAS/AD" hidden="1">'CHAP7'!$G$40:$G$73</definedName>
    <definedName name="__123Graph_AAS/AD2" hidden="1">'CHAP7'!$G$40:$G$73</definedName>
    <definedName name="__123Graph_ACROSS" hidden="1">'CHAP7'!$B$40:$B$73</definedName>
    <definedName name="__123Graph_BCROSS" hidden="1">'CHAP7'!$C$40:$C$73</definedName>
    <definedName name="__123Graph_C" hidden="1">'CHAP7'!$H$40:$H$73</definedName>
    <definedName name="__123Graph_CAD" hidden="1">'CHAP7'!$H$40:$H$73</definedName>
    <definedName name="__123Graph_CAS/AD" hidden="1">'CHAP7'!$H$40:$H$73</definedName>
    <definedName name="__123Graph_CAS/AD2" hidden="1">'CHAP7'!$H$40:$H$73</definedName>
    <definedName name="__123Graph_CCROSS" hidden="1">'CHAP7'!$D$40:$D$73</definedName>
    <definedName name="__123Graph_D" hidden="1">'CHAP7'!$C$166:$C$199</definedName>
    <definedName name="__123Graph_DAS" hidden="1">'CHAP7'!$C$166:$C$199</definedName>
    <definedName name="__123Graph_DAS/AD" hidden="1">'CHAP7'!$C$166:$C$199</definedName>
    <definedName name="__123Graph_DCROSS" hidden="1">'CHAP7'!$E$40:$E$73</definedName>
    <definedName name="__123Graph_E" hidden="1">'CHAP7'!$B$166:$B$199</definedName>
    <definedName name="__123Graph_EAS" hidden="1">'CHAP7'!$B$166:$B$199</definedName>
    <definedName name="__123Graph_EAS/AD" hidden="1">'CHAP7'!$B$166:$B$199</definedName>
    <definedName name="__123Graph_EAS/AD2" hidden="1">'CHAP7'!$B$166:$B$199</definedName>
    <definedName name="__123Graph_ECROSS" hidden="1">'CHAP7'!$F$40:$F$73</definedName>
    <definedName name="__123Graph_LBL_A" hidden="1">'CHAP7'!$F$78:$F$91</definedName>
    <definedName name="__123Graph_LBL_AAD" hidden="1">'CHAP7'!$F$78:$F$91</definedName>
    <definedName name="__123Graph_LBL_AAS/AD" hidden="1">'CHAP7'!$F$78:$F$91</definedName>
    <definedName name="__123Graph_LBL_AAS/AD2" hidden="1">'CHAP7'!$F$78:$F$91</definedName>
    <definedName name="__123Graph_LBL_ACROSS" hidden="1">'CHAP7'!$A$78:$A$86</definedName>
    <definedName name="__123Graph_LBL_BCROSS" hidden="1">'CHAP7'!$B$78:$B$89</definedName>
    <definedName name="__123Graph_LBL_C" hidden="1">'CHAP7'!$G$78:$G$92</definedName>
    <definedName name="__123Graph_LBL_CAD" hidden="1">'CHAP7'!$G$78:$G$92</definedName>
    <definedName name="__123Graph_LBL_CAS/AD" hidden="1">'CHAP7'!$G$78:$G$92</definedName>
    <definedName name="__123Graph_LBL_CAS/AD2" hidden="1">'CHAP7'!$G$78:$G$92</definedName>
    <definedName name="__123Graph_LBL_CCROSS" hidden="1">'CHAP7'!$C$78:$C$86</definedName>
    <definedName name="__123Graph_LBL_D" hidden="1">'CHAP7'!$B$90:$B$98</definedName>
    <definedName name="__123Graph_LBL_DAS" hidden="1">'CHAP7'!$B$91:$B$98</definedName>
    <definedName name="__123Graph_LBL_DAS/AD" hidden="1">'CHAP7'!$B$90:$B$98</definedName>
    <definedName name="__123Graph_LBL_DCROSS" hidden="1">'CHAP7'!$D$78:$D$88</definedName>
    <definedName name="__123Graph_LBL_E" hidden="1">'CHAP7'!$H$78:$H$95</definedName>
    <definedName name="__123Graph_LBL_EAS" hidden="1">'CHAP7'!$H$80:$H$95</definedName>
    <definedName name="__123Graph_LBL_EAS/AD" hidden="1">'CHAP7'!$H$78:$H$95</definedName>
    <definedName name="__123Graph_LBL_EAS/AD2" hidden="1">'CHAP7'!$H$78:$H$95</definedName>
    <definedName name="__123Graph_LBL_ECROSS" hidden="1">'CHAP7'!$E$78:$E$90</definedName>
    <definedName name="__123Graph_X" hidden="1">'CHAP7'!$A$40:$A$73</definedName>
    <definedName name="__123Graph_XAD" hidden="1">'CHAP7'!$A$40:$A$73</definedName>
    <definedName name="__123Graph_XAS" hidden="1">'CHAP7'!$A$40:$A$73</definedName>
    <definedName name="__123Graph_XAS/AD" hidden="1">'CHAP7'!$A$40:$A$73</definedName>
    <definedName name="__123Graph_XAS/AD2" hidden="1">'CHAP7'!$A$40:$A$73</definedName>
    <definedName name="__123Graph_XCROSS" hidden="1">'CHAP7'!$A$40:$A$73</definedName>
    <definedName name="_Regression_Int" localSheetId="0" hidden="1">1</definedName>
    <definedName name="ABAR">'CHAP7'!$G$18</definedName>
    <definedName name="ABAR0">'CHAP7'!$H$18</definedName>
    <definedName name="ABARDO">'CHAP7'!#REF!</definedName>
    <definedName name="ABARX">'CHAP7'!$B$34</definedName>
    <definedName name="ANS">'CHAP7'!$N$2</definedName>
    <definedName name="_xlnm.Print_Area" localSheetId="0">'CHAP7'!$A$115:$H$132</definedName>
    <definedName name="ASSL">'CHAP7'!$G$29</definedName>
    <definedName name="B">'CHAP7'!$G$26</definedName>
    <definedName name="B0">'CHAP7'!$H$26</definedName>
    <definedName name="BDO">'CHAP7'!$J$111</definedName>
    <definedName name="BETA">'CHAP7'!$G$32</definedName>
    <definedName name="BETA0">'CHAP7'!$H$32</definedName>
    <definedName name="BTOLER1">'CHAP7'!$C$109</definedName>
    <definedName name="BTOLER2">'CHAP7'!$D$109</definedName>
    <definedName name="C_">'CHAP7'!$G$24</definedName>
    <definedName name="C0">'CHAP7'!$H$24</definedName>
    <definedName name="CDO">'CHAP7'!#REF!</definedName>
    <definedName name="CHANGE">'CHAP7'!$J$91</definedName>
    <definedName name="CLEAR1">'CHAP7'!$J$131</definedName>
    <definedName name="CLEAR2">'CHAP7'!$J$154</definedName>
    <definedName name="CTOLER1">'CHAP7'!$C$107</definedName>
    <definedName name="CTOLER2">'CHAP7'!$D$107</definedName>
    <definedName name="DEMO">'CHAP7'!$J$21</definedName>
    <definedName name="DONE1">'CHAP7'!$J$138</definedName>
    <definedName name="DONE2">'CHAP7'!$J$161</definedName>
    <definedName name="EXERCISE">'CHAP7'!$J$171</definedName>
    <definedName name="GAMMA">'CHAP7'!$G$31</definedName>
    <definedName name="GAMMA0">'CHAP7'!$H$31</definedName>
    <definedName name="H">'CHAP7'!$G$28</definedName>
    <definedName name="H0">'CHAP7'!$H$28</definedName>
    <definedName name="HDO">'CHAP7'!$J$119</definedName>
    <definedName name="HTOLER1">'CHAP7'!$C$111</definedName>
    <definedName name="HTOLER2">'CHAP7'!$D$111</definedName>
    <definedName name="Imprimir_área_IM" localSheetId="0">'CHAP7'!$A$115:$H$132</definedName>
    <definedName name="INTERACT">'CHAP7'!$J$84</definedName>
    <definedName name="K">'CHAP7'!$G$27</definedName>
    <definedName name="K0">'CHAP7'!$H$27</definedName>
    <definedName name="KDO">'CHAP7'!#REF!</definedName>
    <definedName name="KTOLER1">'CHAP7'!$C$110</definedName>
    <definedName name="KTOLER2">'CHAP7'!$D$110</definedName>
    <definedName name="MBAR">'CHAP7'!$G$19</definedName>
    <definedName name="MBAR0">'CHAP7'!$H$19</definedName>
    <definedName name="MBARDO">'CHAP7'!$J$148</definedName>
    <definedName name="MBARX">'CHAP7'!$B$35</definedName>
    <definedName name="MBCHANGE">'CHAP7'!$J$86</definedName>
    <definedName name="MBEXERCISE">'CHAP7'!$M$86</definedName>
    <definedName name="MBINTERACT">'CHAP7'!$K$15</definedName>
    <definedName name="MBVIEW">'CHAP7'!$K$86</definedName>
    <definedName name="MODE">'CHAP7'!#REF!</definedName>
    <definedName name="P">'CHAP7'!$D$25</definedName>
    <definedName name="P0">'CHAP7'!$D$26</definedName>
    <definedName name="PA">'CHAP7'!$J$2</definedName>
    <definedName name="PARAM">'CHAP7'!$J$96</definedName>
    <definedName name="PX">'CHAP7'!$B$36</definedName>
    <definedName name="RESET">'CHAP7'!$J$13</definedName>
    <definedName name="S">'CHAP7'!$D$34</definedName>
    <definedName name="S0">'CHAP7'!$D$35</definedName>
    <definedName name="SDO">'CHAP7'!$J$125</definedName>
    <definedName name="T">'CHAP7'!$G$25</definedName>
    <definedName name="T0">'CHAP7'!$H$25</definedName>
    <definedName name="TDO">'CHAP7'!$J$105</definedName>
    <definedName name="TEXT1">'CHAP7'!$A$28</definedName>
    <definedName name="TEXT2">'CHAP7'!$A$29</definedName>
    <definedName name="TEXT3">'CHAP7'!$A$30</definedName>
    <definedName name="TEXT4">'CHAP7'!$A$31</definedName>
    <definedName name="TEXT5">'CHAP7'!$A$32</definedName>
    <definedName name="TOLER">'CHAP7'!$J$180</definedName>
    <definedName name="TTOLER1">'CHAP7'!$C$108</definedName>
    <definedName name="TTOLER2">'CHAP7'!$D$108</definedName>
    <definedName name="VARI">'CHAP7'!$J$143</definedName>
    <definedName name="VARTOL">'CHAP7'!$D$103</definedName>
    <definedName name="VIEW">'CHAP7'!$J$166</definedName>
    <definedName name="WP">'CHAP7'!$J$10</definedName>
    <definedName name="WRONG">'CHAP7'!$J$100</definedName>
    <definedName name="Y">'CHAP7'!$B$25</definedName>
    <definedName name="Y0">'CHAP7'!$B$26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<sst xmlns="http://schemas.openxmlformats.org/spreadsheetml/2006/main" count="180" uniqueCount="128">
  <si>
    <t xml:space="preserve"> *** Macroeconomía-PC ***</t>
  </si>
  <si>
    <t>-</t>
  </si>
  <si>
    <t>Elija un encabezamiento del menú...</t>
  </si>
  <si>
    <t xml:space="preserve">       *** ESPERE MIENTRAS EL MODELO SE RESTAURA ***</t>
  </si>
  <si>
    <t>Vd. controla ahora la plantilla - use Alt-A para reiniciar.</t>
  </si>
  <si>
    <t xml:space="preserve">    Hasta ahora, hemos analizado una economía cuyo nivel de precios se </t>
  </si>
  <si>
    <t xml:space="preserve">suponía fijo; o sea, una economía sin inflación.  Pero, de hecho, varias </t>
  </si>
  <si>
    <t>fuerzas que manejan la macroeconomía e influencian el PNB y los tipos de</t>
  </si>
  <si>
    <t>interés afectan también al nivel de precios.  Para analizar los efectos</t>
  </si>
  <si>
    <t>de la política del gobierno y otros impactos exógenos en la inflación,</t>
  </si>
  <si>
    <t>hemos de entender como interactúan los niveles de precios y de la deman-</t>
  </si>
  <si>
    <t>da agregada. En este capítulo, introduciremos la demanda y la oferta</t>
  </si>
  <si>
    <t>agregadas.</t>
  </si>
  <si>
    <t xml:space="preserve">   La intersección de las curvas de la demanda agregada (DA) y de la</t>
  </si>
  <si>
    <t>Cambiar el valor de:</t>
  </si>
  <si>
    <t xml:space="preserve">         *** ESPERE MIENTRAS EL MODELO RESUELVE ***</t>
  </si>
  <si>
    <t>Teclee &lt;ENTER&gt; para seguir...</t>
  </si>
  <si>
    <t xml:space="preserve">     Variables Exógenas</t>
  </si>
  <si>
    <t>Ecuaciones:</t>
  </si>
  <si>
    <t>corriente</t>
  </si>
  <si>
    <t>base</t>
  </si>
  <si>
    <t>Curva IS     Y = (Abar - b*i)/(1 - c*(1 - t))</t>
  </si>
  <si>
    <t>Abar</t>
  </si>
  <si>
    <t>Curva LM     Mbar/P = k*Y - h*i</t>
  </si>
  <si>
    <t>Mbar</t>
  </si>
  <si>
    <t>Función DA   Y = gamma*Abar + Beta*Mbar/P</t>
  </si>
  <si>
    <t>Función SA   P = 1 + AS-Slope*(Y-Yp)</t>
  </si>
  <si>
    <t xml:space="preserve">      Juego de Parámetros</t>
  </si>
  <si>
    <t>Solución:</t>
  </si>
  <si>
    <t xml:space="preserve">  Y</t>
  </si>
  <si>
    <t xml:space="preserve">    i</t>
  </si>
  <si>
    <t xml:space="preserve">    P</t>
  </si>
  <si>
    <t>c</t>
  </si>
  <si>
    <t>corriente:</t>
  </si>
  <si>
    <t>t</t>
  </si>
  <si>
    <t xml:space="preserve">     base:</t>
  </si>
  <si>
    <t>b</t>
  </si>
  <si>
    <t>k</t>
  </si>
  <si>
    <t>h</t>
  </si>
  <si>
    <t>SA pend.</t>
  </si>
  <si>
    <t xml:space="preserve">    FLAT</t>
  </si>
  <si>
    <t>FLAT</t>
  </si>
  <si>
    <t>gamma</t>
  </si>
  <si>
    <t>beta</t>
  </si>
  <si>
    <t>=</t>
  </si>
  <si>
    <t>AbarX:</t>
  </si>
  <si>
    <t>MbarX:</t>
  </si>
  <si>
    <t>S0</t>
  </si>
  <si>
    <t>pX:</t>
  </si>
  <si>
    <t xml:space="preserve">      Interest rates</t>
  </si>
  <si>
    <t>BASE</t>
  </si>
  <si>
    <t>CURRENT</t>
  </si>
  <si>
    <t>Y-scale</t>
  </si>
  <si>
    <t>DATA LABELS:</t>
  </si>
  <si>
    <t xml:space="preserve">  IS0</t>
  </si>
  <si>
    <t xml:space="preserve">LM0    </t>
  </si>
  <si>
    <t xml:space="preserve">LM1(p0)  </t>
  </si>
  <si>
    <t xml:space="preserve">  IS1</t>
  </si>
  <si>
    <t xml:space="preserve">LM1(p1)  </t>
  </si>
  <si>
    <t>DA0</t>
  </si>
  <si>
    <t>DA1</t>
  </si>
  <si>
    <t xml:space="preserve">            SA1</t>
  </si>
  <si>
    <t xml:space="preserve">  SA0</t>
  </si>
  <si>
    <t>% Desviación Abs. Variables</t>
  </si>
  <si>
    <t>(forma decimal)</t>
  </si>
  <si>
    <t>Rangos Parámetros:</t>
  </si>
  <si>
    <t>De:</t>
  </si>
  <si>
    <t>A:</t>
  </si>
  <si>
    <t>PMAC (c)</t>
  </si>
  <si>
    <t>Imp. Marginal (t)</t>
  </si>
  <si>
    <t>Sens.Inver.  i (b)</t>
  </si>
  <si>
    <t>Sens. Dem. $-Y (k):</t>
  </si>
  <si>
    <t>Sens. Dem. $-i (h):</t>
  </si>
  <si>
    <t>Teclee &lt;ENTER&gt; para volver al menú interactivo...</t>
  </si>
  <si>
    <t xml:space="preserve">  ***   Ejercicios/Preguntas  ***</t>
  </si>
  <si>
    <t xml:space="preserve"> 1) Suponga la curva de oferta plana. Aumente la oferta de dinero en</t>
  </si>
  <si>
    <t xml:space="preserve">    20. Describa el efecto sobre el equilibrio IS/LM y la curva DA.</t>
  </si>
  <si>
    <t xml:space="preserve">    ¿Cuál es el efecto sobre el nivel de precios?</t>
  </si>
  <si>
    <t xml:space="preserve"> 2) Haga el mismo ejercicio anterior suponiendo una curva de oferta ver-</t>
  </si>
  <si>
    <t xml:space="preserve">    tical. ¿Por qué son diferentes los resultados? Explíquelo.</t>
  </si>
  <si>
    <t xml:space="preserve"> 3) Suponga que la curva de oferta plana se aplica sobre la Y de pleno</t>
  </si>
  <si>
    <t xml:space="preserve">    empleo. Practique con varias combinaciones de política fiscal (Abar)</t>
  </si>
  <si>
    <t xml:space="preserve">    y monetaria (Mbar) para lograr el pleno empleo. Anote sus resultados</t>
  </si>
  <si>
    <t xml:space="preserve">    y haga un gráfico de las concesiones entre ambas políticas.</t>
  </si>
  <si>
    <t xml:space="preserve"> 4) Suponga una curva de oferta vertical. Ejecutando algunas soluciones,</t>
  </si>
  <si>
    <t xml:space="preserve">    demuestre que el impacto de la política monetaria sobre los precios</t>
  </si>
  <si>
    <t xml:space="preserve">    es a) mayor cuanto menor es h y  b) menor cuanto mayor es b.</t>
  </si>
  <si>
    <t xml:space="preserve"> 5) Suponga una curva de oferta vertical. Demuestre: a) que un aumento </t>
  </si>
  <si>
    <t xml:space="preserve">    del gasto del gob. sin un aumento de impuestos lleva salirse de ella</t>
  </si>
  <si>
    <t xml:space="preserve">    y b) que un aumento de la oferta de dinero se traslada directamente</t>
  </si>
  <si>
    <t xml:space="preserve">    a un incremento correspondiente en el nivel de precios.</t>
  </si>
  <si>
    <t>DEMANDA AGREGADA</t>
  </si>
  <si>
    <t xml:space="preserve">   La curva de demanda agregada es como una curva de demanda de mercado,</t>
  </si>
  <si>
    <t>una relación negativa entre cantidad y precio. En el nivel agregado, la</t>
  </si>
  <si>
    <t>demanda se obtiene del mecanismo IS/LM.</t>
  </si>
  <si>
    <t xml:space="preserve">   Al definir la curva LM, los saldos reales se definen como M/P. Dada</t>
  </si>
  <si>
    <t>la oferta de dinero (M), los cambios en los niveles de precios (P) afec-</t>
  </si>
  <si>
    <t xml:space="preserve">tan a los saldos haciendo desplazar la curva LM, y por ello alterando </t>
  </si>
  <si>
    <t>los valores de equilibrio de los tipos de interés y del PNB.</t>
  </si>
  <si>
    <t xml:space="preserve">   La curva de la demanda agregada (DA) se obtiene calculando el PNB de</t>
  </si>
  <si>
    <t>equilibrio para diversos niveles de precio posibles (P).</t>
  </si>
  <si>
    <t>OFERTA AGREGADA</t>
  </si>
  <si>
    <t xml:space="preserve">   La curva de la oferta (SA) mide el producto agregado que las empresas</t>
  </si>
  <si>
    <t>desean colocar en el mercado a los distintos niveles de precios. En la</t>
  </si>
  <si>
    <t>economía agregada, hay una curva de oferta que liga producción ofrecida</t>
  </si>
  <si>
    <t>con los precios.</t>
  </si>
  <si>
    <t xml:space="preserve">   La oferta agregada puede tener varias pendientes. Hasta aquí hemos</t>
  </si>
  <si>
    <t>supuesto que operamos por debajo del pleno empleo y que los precios no</t>
  </si>
  <si>
    <t xml:space="preserve">varían con el PNB, es decir que la curva SA es PLANA. Al aproximarnos al </t>
  </si>
  <si>
    <t xml:space="preserve">pleno empleo, los costes empezarán a subir y la curva SA puede tener </t>
  </si>
  <si>
    <t xml:space="preserve">PENDIENTE POSITIVA. Una vez alcanzado el pleno empleo, la producción no </t>
  </si>
  <si>
    <t>puede aumentarse adicionalmente y la curva SA es VERTICAL.</t>
  </si>
  <si>
    <t xml:space="preserve">   Aquí consideraremos los casos extremos:</t>
  </si>
  <si>
    <t>Por debajo del pleno empleo - curva SA PLANA o Keynesiana</t>
  </si>
  <si>
    <t xml:space="preserve">Pleno empleo - curva SA VERTICAL o Clásica </t>
  </si>
  <si>
    <t>Y</t>
  </si>
  <si>
    <t>P</t>
  </si>
  <si>
    <t>Mtro. Luis Eduardo Ruiz Rojas</t>
  </si>
  <si>
    <t>IS0</t>
  </si>
  <si>
    <t>IS1</t>
  </si>
  <si>
    <t>LM0</t>
  </si>
  <si>
    <t>LM1(p1)</t>
  </si>
  <si>
    <t>LM1(p0)</t>
  </si>
  <si>
    <t>SA Curve (p)</t>
  </si>
  <si>
    <t>SA Base</t>
  </si>
  <si>
    <t>S1</t>
  </si>
  <si>
    <t>oferta agregada (SA), determina el nivel de precios (P) y el PNB real.</t>
  </si>
  <si>
    <t>OFERTA Y DEMANDA AGREGADAS: UNA INTRODUCCION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</si>
</sst>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</numFmts>
  <fonts count="5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name val="Courier"/>
      <family val="3"/>
    </font>
    <font>
      <b/>
      <sz val="12"/>
      <name val="Courier"/>
      <family val="3"/>
    </font>
    <font>
      <b/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Courier"/>
      <family val="3"/>
    </font>
    <font>
      <sz val="10"/>
      <color indexed="10"/>
      <name val="Courier"/>
      <family val="3"/>
    </font>
    <font>
      <b/>
      <sz val="10"/>
      <color indexed="10"/>
      <name val="Courier"/>
      <family val="3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Courier"/>
      <family val="3"/>
    </font>
    <font>
      <sz val="10"/>
      <color rgb="FF0000FF"/>
      <name val="Courier"/>
      <family val="3"/>
    </font>
    <font>
      <sz val="10"/>
      <color rgb="FFFF0000"/>
      <name val="Courier"/>
      <family val="3"/>
    </font>
    <font>
      <b/>
      <sz val="10"/>
      <color rgb="FF0000FF"/>
      <name val="Courier"/>
      <family val="3"/>
    </font>
    <font>
      <b/>
      <sz val="10"/>
      <color rgb="FFFF0000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Dot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17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5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46" fillId="33" borderId="0" xfId="0" applyFont="1" applyFill="1" applyAlignment="1" applyProtection="1">
      <alignment horizontal="right"/>
      <protection/>
    </xf>
    <xf numFmtId="0" fontId="47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173" fontId="2" fillId="33" borderId="0" xfId="0" applyNumberFormat="1" applyFont="1" applyFill="1" applyAlignment="1" applyProtection="1">
      <alignment/>
      <protection locked="0"/>
    </xf>
    <xf numFmtId="173" fontId="47" fillId="33" borderId="0" xfId="0" applyNumberFormat="1" applyFont="1" applyFill="1" applyAlignment="1" applyProtection="1">
      <alignment/>
      <protection/>
    </xf>
    <xf numFmtId="0" fontId="45" fillId="9" borderId="0" xfId="0" applyFont="1" applyFill="1" applyAlignment="1" applyProtection="1">
      <alignment horizontal="left"/>
      <protection locked="0"/>
    </xf>
    <xf numFmtId="0" fontId="0" fillId="9" borderId="0" xfId="0" applyFill="1" applyAlignment="1">
      <alignment/>
    </xf>
    <xf numFmtId="0" fontId="46" fillId="9" borderId="0" xfId="0" applyFont="1" applyFill="1" applyAlignment="1" applyProtection="1">
      <alignment horizontal="right"/>
      <protection/>
    </xf>
    <xf numFmtId="0" fontId="47" fillId="9" borderId="0" xfId="0" applyFont="1" applyFill="1" applyAlignment="1" applyProtection="1">
      <alignment horizontal="right"/>
      <protection/>
    </xf>
    <xf numFmtId="0" fontId="0" fillId="9" borderId="0" xfId="0" applyFill="1" applyAlignment="1" applyProtection="1">
      <alignment horizontal="center"/>
      <protection/>
    </xf>
    <xf numFmtId="174" fontId="2" fillId="9" borderId="0" xfId="0" applyNumberFormat="1" applyFont="1" applyFill="1" applyAlignment="1" applyProtection="1">
      <alignment/>
      <protection locked="0"/>
    </xf>
    <xf numFmtId="174" fontId="47" fillId="9" borderId="0" xfId="0" applyNumberFormat="1" applyFont="1" applyFill="1" applyAlignment="1" applyProtection="1">
      <alignment/>
      <protection/>
    </xf>
    <xf numFmtId="0" fontId="2" fillId="9" borderId="0" xfId="0" applyFont="1" applyFill="1" applyAlignment="1" applyProtection="1">
      <alignment horizontal="left"/>
      <protection locked="0"/>
    </xf>
    <xf numFmtId="174" fontId="0" fillId="9" borderId="0" xfId="0" applyNumberFormat="1" applyFill="1" applyAlignment="1" applyProtection="1">
      <alignment horizontal="fill"/>
      <protection/>
    </xf>
    <xf numFmtId="174" fontId="0" fillId="9" borderId="0" xfId="0" applyNumberFormat="1" applyFont="1" applyFill="1" applyAlignment="1" applyProtection="1">
      <alignment horizontal="fill"/>
      <protection/>
    </xf>
    <xf numFmtId="174" fontId="0" fillId="9" borderId="0" xfId="0" applyNumberFormat="1" applyFill="1" applyAlignment="1" applyProtection="1">
      <alignment horizontal="right"/>
      <protection/>
    </xf>
    <xf numFmtId="174" fontId="46" fillId="9" borderId="0" xfId="0" applyNumberFormat="1" applyFont="1" applyFill="1" applyAlignment="1" applyProtection="1">
      <alignment/>
      <protection/>
    </xf>
    <xf numFmtId="0" fontId="0" fillId="9" borderId="0" xfId="0" applyFill="1" applyAlignment="1" applyProtection="1">
      <alignment horizontal="right"/>
      <protection/>
    </xf>
    <xf numFmtId="0" fontId="0" fillId="9" borderId="0" xfId="0" applyFill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 locked="0"/>
    </xf>
    <xf numFmtId="0" fontId="0" fillId="16" borderId="0" xfId="0" applyFill="1" applyAlignment="1" applyProtection="1">
      <alignment horizontal="center"/>
      <protection/>
    </xf>
    <xf numFmtId="0" fontId="46" fillId="16" borderId="0" xfId="0" applyFont="1" applyFill="1" applyAlignment="1" applyProtection="1">
      <alignment horizontal="right"/>
      <protection/>
    </xf>
    <xf numFmtId="173" fontId="2" fillId="16" borderId="0" xfId="0" applyNumberFormat="1" applyFont="1" applyFill="1" applyAlignment="1" applyProtection="1">
      <alignment/>
      <protection locked="0"/>
    </xf>
    <xf numFmtId="174" fontId="2" fillId="16" borderId="0" xfId="0" applyNumberFormat="1" applyFont="1" applyFill="1" applyAlignment="1" applyProtection="1">
      <alignment/>
      <protection locked="0"/>
    </xf>
    <xf numFmtId="0" fontId="47" fillId="16" borderId="0" xfId="0" applyFont="1" applyFill="1" applyAlignment="1" applyProtection="1">
      <alignment horizontal="right"/>
      <protection/>
    </xf>
    <xf numFmtId="173" fontId="47" fillId="16" borderId="0" xfId="0" applyNumberFormat="1" applyFont="1" applyFill="1" applyAlignment="1" applyProtection="1">
      <alignment/>
      <protection/>
    </xf>
    <xf numFmtId="174" fontId="47" fillId="16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fill"/>
      <protection/>
    </xf>
    <xf numFmtId="173" fontId="0" fillId="34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fill"/>
      <protection/>
    </xf>
    <xf numFmtId="173" fontId="0" fillId="3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 horizontal="fill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fill"/>
      <protection/>
    </xf>
    <xf numFmtId="173" fontId="0" fillId="3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fill"/>
      <protection/>
    </xf>
    <xf numFmtId="173" fontId="0" fillId="5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fill"/>
      <protection/>
    </xf>
    <xf numFmtId="173" fontId="0" fillId="4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 horizontal="fill"/>
      <protection/>
    </xf>
    <xf numFmtId="174" fontId="0" fillId="16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 horizontal="left"/>
      <protection/>
    </xf>
    <xf numFmtId="0" fontId="0" fillId="37" borderId="0" xfId="0" applyFill="1" applyAlignment="1" applyProtection="1">
      <alignment horizontal="fill"/>
      <protection/>
    </xf>
    <xf numFmtId="174" fontId="0" fillId="37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 horizontal="left"/>
      <protection/>
    </xf>
    <xf numFmtId="174" fontId="0" fillId="36" borderId="0" xfId="0" applyNumberFormat="1" applyFill="1" applyAlignment="1" applyProtection="1">
      <alignment/>
      <protection/>
    </xf>
    <xf numFmtId="0" fontId="0" fillId="9" borderId="0" xfId="0" applyFill="1" applyAlignment="1" applyProtection="1">
      <alignment horizontal="fill"/>
      <protection/>
    </xf>
    <xf numFmtId="173" fontId="0" fillId="9" borderId="0" xfId="0" applyNumberFormat="1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18" borderId="0" xfId="0" applyFill="1" applyAlignment="1" applyProtection="1">
      <alignment horizontal="fill"/>
      <protection/>
    </xf>
    <xf numFmtId="0" fontId="0" fillId="17" borderId="0" xfId="0" applyFill="1" applyAlignment="1" applyProtection="1">
      <alignment horizontal="center"/>
      <protection/>
    </xf>
    <xf numFmtId="0" fontId="0" fillId="17" borderId="0" xfId="0" applyFill="1" applyAlignment="1" applyProtection="1">
      <alignment horizontal="fill"/>
      <protection/>
    </xf>
    <xf numFmtId="173" fontId="0" fillId="17" borderId="0" xfId="0" applyNumberFormat="1" applyFill="1" applyAlignment="1" applyProtection="1">
      <alignment/>
      <protection/>
    </xf>
    <xf numFmtId="174" fontId="0" fillId="18" borderId="0" xfId="0" applyNumberForma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8" borderId="10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fill"/>
      <protection/>
    </xf>
    <xf numFmtId="174" fontId="0" fillId="8" borderId="1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8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horizontal="right"/>
      <protection/>
    </xf>
    <xf numFmtId="0" fontId="49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38" borderId="0" xfId="0" applyFill="1" applyAlignment="1" applyProtection="1">
      <alignment horizontal="left"/>
      <protection/>
    </xf>
    <xf numFmtId="0" fontId="0" fillId="38" borderId="0" xfId="0" applyFill="1" applyAlignment="1">
      <alignment/>
    </xf>
    <xf numFmtId="0" fontId="2" fillId="38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 horizontal="left"/>
      <protection/>
    </xf>
    <xf numFmtId="0" fontId="0" fillId="39" borderId="0" xfId="0" applyFill="1" applyAlignment="1">
      <alignment/>
    </xf>
    <xf numFmtId="0" fontId="0" fillId="39" borderId="0" xfId="0" applyFill="1" applyAlignment="1" applyProtection="1">
      <alignment horizontal="center"/>
      <protection/>
    </xf>
    <xf numFmtId="0" fontId="2" fillId="39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DIAGRAMA ISLM
      con la variable nivel de precios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25"/>
          <c:w val="0.95125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CHAP7!$A$78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CHAP7!$A$79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CHAP7!$A$80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CHAP7!$A$81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CHAP7!$A$82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CHAP7!$A$83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CHAP7!$A$84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CHAP7!$A$85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CHAP7!$A$86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CHAP7!$B$40:$B$73</c:f>
              <c:numCache>
                <c:ptCount val="34"/>
                <c:pt idx="0">
                  <c:v>12.604166666666666</c:v>
                </c:pt>
                <c:pt idx="1">
                  <c:v>12.151041666666666</c:v>
                </c:pt>
                <c:pt idx="2">
                  <c:v>11.697916666666666</c:v>
                </c:pt>
                <c:pt idx="3">
                  <c:v>11.244791666666666</c:v>
                </c:pt>
                <c:pt idx="4">
                  <c:v>10.791666666666666</c:v>
                </c:pt>
                <c:pt idx="5">
                  <c:v>10.338541666666666</c:v>
                </c:pt>
                <c:pt idx="6">
                  <c:v>9.885416666666666</c:v>
                </c:pt>
                <c:pt idx="7">
                  <c:v>9.432291666666666</c:v>
                </c:pt>
                <c:pt idx="8">
                  <c:v>8.979166666666666</c:v>
                </c:pt>
                <c:pt idx="9">
                  <c:v>8.526041666666666</c:v>
                </c:pt>
                <c:pt idx="10">
                  <c:v>8.072916666666666</c:v>
                </c:pt>
                <c:pt idx="11">
                  <c:v>7.619791666666666</c:v>
                </c:pt>
                <c:pt idx="12">
                  <c:v>7.166666666666666</c:v>
                </c:pt>
                <c:pt idx="13">
                  <c:v>6.713541666666666</c:v>
                </c:pt>
                <c:pt idx="14">
                  <c:v>6.260416666666666</c:v>
                </c:pt>
                <c:pt idx="15">
                  <c:v>5.807291666666666</c:v>
                </c:pt>
                <c:pt idx="16">
                  <c:v>5.354166666666666</c:v>
                </c:pt>
                <c:pt idx="17">
                  <c:v>4.901041666666666</c:v>
                </c:pt>
                <c:pt idx="18">
                  <c:v>4.447916666666666</c:v>
                </c:pt>
                <c:pt idx="19">
                  <c:v>3.994791666666666</c:v>
                </c:pt>
                <c:pt idx="20">
                  <c:v>3.5416666666666656</c:v>
                </c:pt>
                <c:pt idx="21">
                  <c:v>3.0885416666666656</c:v>
                </c:pt>
                <c:pt idx="22">
                  <c:v>2.6354166666666656</c:v>
                </c:pt>
                <c:pt idx="23">
                  <c:v>2.1822916666666656</c:v>
                </c:pt>
                <c:pt idx="24">
                  <c:v>1.7291666666666659</c:v>
                </c:pt>
                <c:pt idx="25">
                  <c:v>1.2760416666666656</c:v>
                </c:pt>
                <c:pt idx="26">
                  <c:v>0.8229166666666657</c:v>
                </c:pt>
                <c:pt idx="27">
                  <c:v>0.3697916666666657</c:v>
                </c:pt>
                <c:pt idx="28">
                  <c:v>-0.08333333333333433</c:v>
                </c:pt>
                <c:pt idx="29">
                  <c:v>-0.5364583333333344</c:v>
                </c:pt>
                <c:pt idx="30">
                  <c:v>-0.9895833333333344</c:v>
                </c:pt>
                <c:pt idx="31">
                  <c:v>-1.4427083333333344</c:v>
                </c:pt>
                <c:pt idx="32">
                  <c:v>-1.8958333333333344</c:v>
                </c:pt>
                <c:pt idx="33">
                  <c:v>-2.3489583333333344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CHAP7!$B$78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CHAP7!$B$79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CHAP7!$B$80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CHAP7!$B$81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CHAP7!$B$82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CHAP7!$B$83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CHAP7!$B$84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CHAP7!$B$85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CHAP7!$B$86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CHAP7!$B$87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CHAP7!$B$88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CHAP7!$B$89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CHAP7!$C$40:$C$73</c:f>
              <c:numCache>
                <c:ptCount val="34"/>
                <c:pt idx="0">
                  <c:v>16.770833333333332</c:v>
                </c:pt>
                <c:pt idx="1">
                  <c:v>16.317708333333332</c:v>
                </c:pt>
                <c:pt idx="2">
                  <c:v>15.864583333333332</c:v>
                </c:pt>
                <c:pt idx="3">
                  <c:v>15.411458333333332</c:v>
                </c:pt>
                <c:pt idx="4">
                  <c:v>14.958333333333332</c:v>
                </c:pt>
                <c:pt idx="5">
                  <c:v>14.505208333333332</c:v>
                </c:pt>
                <c:pt idx="6">
                  <c:v>14.052083333333332</c:v>
                </c:pt>
                <c:pt idx="7">
                  <c:v>13.598958333333332</c:v>
                </c:pt>
                <c:pt idx="8">
                  <c:v>13.145833333333332</c:v>
                </c:pt>
                <c:pt idx="9">
                  <c:v>12.692708333333332</c:v>
                </c:pt>
                <c:pt idx="10">
                  <c:v>12.239583333333332</c:v>
                </c:pt>
                <c:pt idx="11">
                  <c:v>11.786458333333332</c:v>
                </c:pt>
                <c:pt idx="12">
                  <c:v>11.333333333333332</c:v>
                </c:pt>
                <c:pt idx="13">
                  <c:v>10.880208333333332</c:v>
                </c:pt>
                <c:pt idx="14">
                  <c:v>10.427083333333332</c:v>
                </c:pt>
                <c:pt idx="15">
                  <c:v>9.973958333333332</c:v>
                </c:pt>
                <c:pt idx="16">
                  <c:v>9.520833333333332</c:v>
                </c:pt>
                <c:pt idx="17">
                  <c:v>9.067708333333332</c:v>
                </c:pt>
                <c:pt idx="18">
                  <c:v>8.614583333333332</c:v>
                </c:pt>
                <c:pt idx="19">
                  <c:v>8.161458333333332</c:v>
                </c:pt>
                <c:pt idx="20">
                  <c:v>7.708333333333332</c:v>
                </c:pt>
                <c:pt idx="21">
                  <c:v>7.255208333333332</c:v>
                </c:pt>
                <c:pt idx="22">
                  <c:v>6.802083333333332</c:v>
                </c:pt>
                <c:pt idx="23">
                  <c:v>6.348958333333332</c:v>
                </c:pt>
                <c:pt idx="24">
                  <c:v>5.895833333333332</c:v>
                </c:pt>
                <c:pt idx="25">
                  <c:v>5.442708333333332</c:v>
                </c:pt>
                <c:pt idx="26">
                  <c:v>4.989583333333332</c:v>
                </c:pt>
                <c:pt idx="27">
                  <c:v>4.536458333333332</c:v>
                </c:pt>
                <c:pt idx="28">
                  <c:v>4.083333333333332</c:v>
                </c:pt>
                <c:pt idx="29">
                  <c:v>3.630208333333332</c:v>
                </c:pt>
                <c:pt idx="30">
                  <c:v>3.177083333333332</c:v>
                </c:pt>
                <c:pt idx="31">
                  <c:v>2.723958333333332</c:v>
                </c:pt>
                <c:pt idx="32">
                  <c:v>2.270833333333332</c:v>
                </c:pt>
                <c:pt idx="33">
                  <c:v>1.8177083333333321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CHAP7!$C$78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CHAP7!$C$79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CHAP7!$C$80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CHAP7!$C$81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CHAP7!$C$82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CHAP7!$C$83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CHAP7!$C$84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CHAP7!$C$85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CHAP7!$C$86</c:f>
                  <c:strCache>
                    <c:ptCount val="1"/>
                    <c:pt idx="0">
                      <c:v>LM0  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CHAP7!$D$40:$D$73</c:f>
              <c:numCache>
                <c:ptCount val="34"/>
                <c:pt idx="0">
                  <c:v>-1.0000000000000004</c:v>
                </c:pt>
                <c:pt idx="1">
                  <c:v>-0.5500000000000004</c:v>
                </c:pt>
                <c:pt idx="2">
                  <c:v>-0.10000000000000037</c:v>
                </c:pt>
                <c:pt idx="3">
                  <c:v>0.34999999999999964</c:v>
                </c:pt>
                <c:pt idx="4">
                  <c:v>0.7999999999999996</c:v>
                </c:pt>
                <c:pt idx="5">
                  <c:v>1.2499999999999996</c:v>
                </c:pt>
                <c:pt idx="6">
                  <c:v>1.6999999999999995</c:v>
                </c:pt>
                <c:pt idx="7">
                  <c:v>2.1499999999999995</c:v>
                </c:pt>
                <c:pt idx="8">
                  <c:v>2.5999999999999996</c:v>
                </c:pt>
                <c:pt idx="9">
                  <c:v>3.0499999999999994</c:v>
                </c:pt>
                <c:pt idx="10">
                  <c:v>3.4999999999999996</c:v>
                </c:pt>
                <c:pt idx="11">
                  <c:v>3.9499999999999993</c:v>
                </c:pt>
                <c:pt idx="12">
                  <c:v>4.3999999999999995</c:v>
                </c:pt>
                <c:pt idx="13">
                  <c:v>4.85</c:v>
                </c:pt>
                <c:pt idx="14">
                  <c:v>5.3</c:v>
                </c:pt>
                <c:pt idx="15">
                  <c:v>5.749999999999999</c:v>
                </c:pt>
                <c:pt idx="16">
                  <c:v>6.199999999999999</c:v>
                </c:pt>
                <c:pt idx="17">
                  <c:v>6.6499999999999995</c:v>
                </c:pt>
                <c:pt idx="18">
                  <c:v>7.1</c:v>
                </c:pt>
                <c:pt idx="19">
                  <c:v>7.549999999999999</c:v>
                </c:pt>
                <c:pt idx="20">
                  <c:v>7.999999999999999</c:v>
                </c:pt>
                <c:pt idx="21">
                  <c:v>8.45</c:v>
                </c:pt>
                <c:pt idx="22">
                  <c:v>8.899999999999999</c:v>
                </c:pt>
                <c:pt idx="23">
                  <c:v>9.35</c:v>
                </c:pt>
                <c:pt idx="24">
                  <c:v>9.799999999999999</c:v>
                </c:pt>
                <c:pt idx="25">
                  <c:v>10.25</c:v>
                </c:pt>
                <c:pt idx="26">
                  <c:v>10.7</c:v>
                </c:pt>
                <c:pt idx="27">
                  <c:v>11.149999999999999</c:v>
                </c:pt>
                <c:pt idx="28">
                  <c:v>11.6</c:v>
                </c:pt>
                <c:pt idx="29">
                  <c:v>12.049999999999999</c:v>
                </c:pt>
                <c:pt idx="30">
                  <c:v>12.5</c:v>
                </c:pt>
                <c:pt idx="31">
                  <c:v>12.95</c:v>
                </c:pt>
                <c:pt idx="32">
                  <c:v>13.399999999999999</c:v>
                </c:pt>
                <c:pt idx="33">
                  <c:v>13.85</c:v>
                </c:pt>
              </c:numCache>
            </c:numRef>
          </c:yVal>
          <c:smooth val="0"/>
        </c:ser>
        <c:ser>
          <c:idx val="3"/>
          <c:order val="3"/>
          <c:tx>
            <c:v>LM1(p0)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CHAP7!$D$78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CHAP7!$D$79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CHAP7!$D$80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CHAP7!$D$81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CHAP7!$D$82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CHAP7!$D$83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CHAP7!$D$84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CHAP7!$D$85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CHAP7!$D$86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CHAP7!$D$87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CHAP7!$D$88</c:f>
                  <c:strCache>
                    <c:ptCount val="1"/>
                    <c:pt idx="0">
                      <c:v>LM1(p0)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CHAP7!$E$40:$E$73</c:f>
              <c:numCache>
                <c:ptCount val="34"/>
                <c:pt idx="0">
                  <c:v>1.4999999999999998</c:v>
                </c:pt>
                <c:pt idx="1">
                  <c:v>1.9499999999999997</c:v>
                </c:pt>
                <c:pt idx="2">
                  <c:v>2.3999999999999995</c:v>
                </c:pt>
                <c:pt idx="3">
                  <c:v>2.8499999999999996</c:v>
                </c:pt>
                <c:pt idx="4">
                  <c:v>3.3</c:v>
                </c:pt>
                <c:pt idx="5">
                  <c:v>3.7499999999999996</c:v>
                </c:pt>
                <c:pt idx="6">
                  <c:v>4.199999999999999</c:v>
                </c:pt>
                <c:pt idx="7">
                  <c:v>4.6499999999999995</c:v>
                </c:pt>
                <c:pt idx="8">
                  <c:v>5.1</c:v>
                </c:pt>
                <c:pt idx="9">
                  <c:v>5.55</c:v>
                </c:pt>
                <c:pt idx="10">
                  <c:v>5.999999999999999</c:v>
                </c:pt>
                <c:pt idx="11">
                  <c:v>6.449999999999999</c:v>
                </c:pt>
                <c:pt idx="12">
                  <c:v>6.8999999999999995</c:v>
                </c:pt>
                <c:pt idx="13">
                  <c:v>7.35</c:v>
                </c:pt>
                <c:pt idx="14">
                  <c:v>7.8</c:v>
                </c:pt>
                <c:pt idx="15">
                  <c:v>8.25</c:v>
                </c:pt>
                <c:pt idx="16">
                  <c:v>8.7</c:v>
                </c:pt>
                <c:pt idx="17">
                  <c:v>9.149999999999999</c:v>
                </c:pt>
                <c:pt idx="18">
                  <c:v>9.6</c:v>
                </c:pt>
                <c:pt idx="19">
                  <c:v>10.049999999999999</c:v>
                </c:pt>
                <c:pt idx="20">
                  <c:v>10.5</c:v>
                </c:pt>
                <c:pt idx="21">
                  <c:v>10.95</c:v>
                </c:pt>
                <c:pt idx="22">
                  <c:v>11.399999999999999</c:v>
                </c:pt>
                <c:pt idx="23">
                  <c:v>11.85</c:v>
                </c:pt>
                <c:pt idx="24">
                  <c:v>12.299999999999999</c:v>
                </c:pt>
                <c:pt idx="25">
                  <c:v>12.75</c:v>
                </c:pt>
                <c:pt idx="26">
                  <c:v>13.2</c:v>
                </c:pt>
                <c:pt idx="27">
                  <c:v>13.649999999999999</c:v>
                </c:pt>
                <c:pt idx="28">
                  <c:v>14.1</c:v>
                </c:pt>
                <c:pt idx="29">
                  <c:v>14.549999999999999</c:v>
                </c:pt>
                <c:pt idx="30">
                  <c:v>15</c:v>
                </c:pt>
                <c:pt idx="31">
                  <c:v>15.45</c:v>
                </c:pt>
                <c:pt idx="32">
                  <c:v>15.899999999999999</c:v>
                </c:pt>
                <c:pt idx="33">
                  <c:v>16.349999999999998</c:v>
                </c:pt>
              </c:numCache>
            </c:numRef>
          </c:yVal>
          <c:smooth val="0"/>
        </c:ser>
        <c:ser>
          <c:idx val="4"/>
          <c:order val="4"/>
          <c:tx>
            <c:v>LM1(p1)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CHAP7!$E$78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CHAP7!$E$79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CHAP7!$E$80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CHAP7!$E$81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CHAP7!$E$82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CHAP7!$E$83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CHAP7!$E$84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CHAP7!$E$85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CHAP7!$E$86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CHAP7!$E$87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CHAP7!$E$88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CHAP7!$E$89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CHAP7!$E$90</c:f>
                  <c:strCache>
                    <c:ptCount val="1"/>
                    <c:pt idx="0">
                      <c:v>LM1(p1)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CHAP7!$F$40:$F$73</c:f>
              <c:numCache>
                <c:ptCount val="34"/>
                <c:pt idx="0">
                  <c:v>1.4999999999999998</c:v>
                </c:pt>
                <c:pt idx="1">
                  <c:v>1.9499999999999997</c:v>
                </c:pt>
                <c:pt idx="2">
                  <c:v>2.3999999999999995</c:v>
                </c:pt>
                <c:pt idx="3">
                  <c:v>2.8499999999999996</c:v>
                </c:pt>
                <c:pt idx="4">
                  <c:v>3.3</c:v>
                </c:pt>
                <c:pt idx="5">
                  <c:v>3.7499999999999996</c:v>
                </c:pt>
                <c:pt idx="6">
                  <c:v>4.199999999999999</c:v>
                </c:pt>
                <c:pt idx="7">
                  <c:v>4.6499999999999995</c:v>
                </c:pt>
                <c:pt idx="8">
                  <c:v>5.1</c:v>
                </c:pt>
                <c:pt idx="9">
                  <c:v>5.55</c:v>
                </c:pt>
                <c:pt idx="10">
                  <c:v>5.999999999999999</c:v>
                </c:pt>
                <c:pt idx="11">
                  <c:v>6.449999999999999</c:v>
                </c:pt>
                <c:pt idx="12">
                  <c:v>6.8999999999999995</c:v>
                </c:pt>
                <c:pt idx="13">
                  <c:v>7.35</c:v>
                </c:pt>
                <c:pt idx="14">
                  <c:v>7.8</c:v>
                </c:pt>
                <c:pt idx="15">
                  <c:v>8.25</c:v>
                </c:pt>
                <c:pt idx="16">
                  <c:v>8.7</c:v>
                </c:pt>
                <c:pt idx="17">
                  <c:v>9.149999999999999</c:v>
                </c:pt>
                <c:pt idx="18">
                  <c:v>9.6</c:v>
                </c:pt>
                <c:pt idx="19">
                  <c:v>10.049999999999999</c:v>
                </c:pt>
                <c:pt idx="20">
                  <c:v>10.5</c:v>
                </c:pt>
                <c:pt idx="21">
                  <c:v>10.95</c:v>
                </c:pt>
                <c:pt idx="22">
                  <c:v>11.399999999999999</c:v>
                </c:pt>
                <c:pt idx="23">
                  <c:v>11.85</c:v>
                </c:pt>
                <c:pt idx="24">
                  <c:v>12.299999999999999</c:v>
                </c:pt>
                <c:pt idx="25">
                  <c:v>12.75</c:v>
                </c:pt>
                <c:pt idx="26">
                  <c:v>13.2</c:v>
                </c:pt>
                <c:pt idx="27">
                  <c:v>13.649999999999999</c:v>
                </c:pt>
                <c:pt idx="28">
                  <c:v>14.1</c:v>
                </c:pt>
                <c:pt idx="29">
                  <c:v>14.549999999999999</c:v>
                </c:pt>
                <c:pt idx="30">
                  <c:v>15</c:v>
                </c:pt>
                <c:pt idx="31">
                  <c:v>15.45</c:v>
                </c:pt>
                <c:pt idx="32">
                  <c:v>15.899999999999999</c:v>
                </c:pt>
                <c:pt idx="33">
                  <c:v>16.349999999999998</c:v>
                </c:pt>
              </c:numCache>
            </c:numRef>
          </c:yVal>
          <c:smooth val="0"/>
        </c:ser>
        <c:axId val="65497505"/>
        <c:axId val="35924830"/>
      </c:scatterChart>
      <c:valAx>
        <c:axId val="6549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PNB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924830"/>
        <c:crosses val="autoZero"/>
        <c:crossBetween val="midCat"/>
        <c:dispUnits/>
      </c:valAx>
      <c:valAx>
        <c:axId val="3592483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750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56"/>
          <c:w val="0.380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Curva de la Demanda Agregada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CHAP7!$F$91</c:f>
                  <c:strCache>
                    <c:ptCount val="1"/>
                    <c:pt idx="0">
                      <c:v>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CHAP7!$G$40:$G$73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1199.9999999997506</c:v>
                </c:pt>
                <c:pt idx="5">
                  <c:v>10.97142857142855</c:v>
                </c:pt>
                <c:pt idx="6">
                  <c:v>5.510907003444311</c:v>
                </c:pt>
                <c:pt idx="7">
                  <c:v>3.67957071674971</c:v>
                </c:pt>
                <c:pt idx="8">
                  <c:v>2.7617951668584566</c:v>
                </c:pt>
                <c:pt idx="9">
                  <c:v>2.210453603499884</c:v>
                </c:pt>
                <c:pt idx="10">
                  <c:v>1.8426103646833007</c:v>
                </c:pt>
                <c:pt idx="11">
                  <c:v>1.5797268389007728</c:v>
                </c:pt>
                <c:pt idx="12">
                  <c:v>1.3824884792626724</c:v>
                </c:pt>
                <c:pt idx="13">
                  <c:v>1.2290359749071817</c:v>
                </c:pt>
                <c:pt idx="14">
                  <c:v>1.1062456787278172</c:v>
                </c:pt>
                <c:pt idx="15">
                  <c:v>1.005762179151388</c:v>
                </c:pt>
                <c:pt idx="16">
                  <c:v>0.9220130618517094</c:v>
                </c:pt>
                <c:pt idx="17">
                  <c:v>0.8511392853976415</c:v>
                </c:pt>
                <c:pt idx="18">
                  <c:v>0.7903836654042482</c:v>
                </c:pt>
                <c:pt idx="19">
                  <c:v>0.7377238146468914</c:v>
                </c:pt>
                <c:pt idx="20">
                  <c:v>0.6916426512968299</c:v>
                </c:pt>
                <c:pt idx="21">
                  <c:v>0.6509798603105715</c:v>
                </c:pt>
                <c:pt idx="22">
                  <c:v>0.6148328423209939</c:v>
                </c:pt>
                <c:pt idx="23">
                  <c:v>0.5824889266428007</c:v>
                </c:pt>
                <c:pt idx="24">
                  <c:v>0.5533779109983858</c:v>
                </c:pt>
                <c:pt idx="25">
                  <c:v>0.5270381553664562</c:v>
                </c:pt>
                <c:pt idx="26">
                  <c:v>0.5030919190860496</c:v>
                </c:pt>
                <c:pt idx="27">
                  <c:v>0.4812271291794074</c:v>
                </c:pt>
                <c:pt idx="28">
                  <c:v>0.4611837048424288</c:v>
                </c:pt>
                <c:pt idx="29">
                  <c:v>0.44274316284646953</c:v>
                </c:pt>
                <c:pt idx="30">
                  <c:v>0.425720620842572</c:v>
                </c:pt>
                <c:pt idx="31">
                  <c:v>0.40995857710210526</c:v>
                </c:pt>
                <c:pt idx="32">
                  <c:v>0.39532202273101624</c:v>
                </c:pt>
                <c:pt idx="33">
                  <c:v>0.3816945648284362</c:v>
                </c:pt>
              </c:numCache>
            </c:numRef>
          </c:yVal>
          <c:smooth val="0"/>
        </c:ser>
        <c:ser>
          <c:idx val="1"/>
          <c:order val="1"/>
          <c:tx>
            <c:v>DA1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CHAP7!$G$84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CHAP7!$G$85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CHAP7!$G$86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CHAP7!$G$87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CHAP7!$G$88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CHAP7!$G$89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CHAP7!$G$92</c:f>
                  <c:strCache>
                    <c:ptCount val="1"/>
                    <c:pt idx="0">
                      <c:v>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CHAP7!$H$40:$H$73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20.991253644314746</c:v>
                </c:pt>
                <c:pt idx="10">
                  <c:v>5.950413223140486</c:v>
                </c:pt>
                <c:pt idx="11">
                  <c:v>3.466538276360131</c:v>
                </c:pt>
                <c:pt idx="12">
                  <c:v>2.4456521739130417</c:v>
                </c:pt>
                <c:pt idx="13">
                  <c:v>1.8892679086853834</c:v>
                </c:pt>
                <c:pt idx="14">
                  <c:v>1.5391192817443344</c:v>
                </c:pt>
                <c:pt idx="15">
                  <c:v>1.2984670874661852</c:v>
                </c:pt>
                <c:pt idx="16">
                  <c:v>1.1228945726762316</c:v>
                </c:pt>
                <c:pt idx="17">
                  <c:v>0.9891468608325317</c:v>
                </c:pt>
                <c:pt idx="18">
                  <c:v>0.8838693837466238</c:v>
                </c:pt>
                <c:pt idx="19">
                  <c:v>0.7988461111727503</c:v>
                </c:pt>
                <c:pt idx="20">
                  <c:v>0.7287449392712548</c:v>
                </c:pt>
                <c:pt idx="21">
                  <c:v>0.6699544058807108</c:v>
                </c:pt>
                <c:pt idx="22">
                  <c:v>0.619941449974169</c:v>
                </c:pt>
                <c:pt idx="23">
                  <c:v>0.5768768528162806</c:v>
                </c:pt>
                <c:pt idx="24">
                  <c:v>0.5394066526820497</c:v>
                </c:pt>
                <c:pt idx="25">
                  <c:v>0.5065072106929299</c:v>
                </c:pt>
                <c:pt idx="26">
                  <c:v>0.47739026654289873</c:v>
                </c:pt>
                <c:pt idx="27">
                  <c:v>0.45143896169038805</c:v>
                </c:pt>
                <c:pt idx="28">
                  <c:v>0.4281636536631779</c:v>
                </c:pt>
                <c:pt idx="29">
                  <c:v>0.4071707289487077</c:v>
                </c:pt>
                <c:pt idx="30">
                  <c:v>0.3881401617250673</c:v>
                </c:pt>
                <c:pt idx="31">
                  <c:v>0.37080908482257807</c:v>
                </c:pt>
                <c:pt idx="32">
                  <c:v>0.3549595740485111</c:v>
                </c:pt>
                <c:pt idx="33">
                  <c:v>0.3404094369060564</c:v>
                </c:pt>
              </c:numCache>
            </c:numRef>
          </c:yVal>
          <c:smooth val="0"/>
        </c:ser>
        <c:axId val="43930983"/>
        <c:axId val="62544268"/>
      </c:scatterChart>
      <c:valAx>
        <c:axId val="43930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544268"/>
        <c:crosses val="autoZero"/>
        <c:crossBetween val="midCat"/>
        <c:dispUnits/>
      </c:valAx>
      <c:valAx>
        <c:axId val="62544268"/>
        <c:scaling>
          <c:orientation val="minMax"/>
          <c:max val="1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098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85"/>
          <c:y val="0.956"/>
          <c:w val="0.14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Curva de la Oferta Agregada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CHAP7!$B$96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CHAP7!$B$97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CHAP7!$B$98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CHAP7!$C$166:$C$199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CHAP7!$H$80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CHAP7!$H$81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CHAP7!$H$82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CHAP7!$H$83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CHAP7!$H$84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CHAP7!$H$85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CHAP7!$H$86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CHAP7!$H$87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CHAP7!$H$88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CHAP7!$H$89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CHAP7!$H$93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CHAP7!$H$94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CHAP7!$H$95</c:f>
                  <c:strCache>
                    <c:ptCount val="1"/>
                    <c:pt idx="0">
                      <c:v>            SA1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CHAP7!$B$166:$B$199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axId val="57103965"/>
        <c:axId val="60789802"/>
      </c:scatterChart>
      <c:valAx>
        <c:axId val="57103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789802"/>
        <c:crosses val="autoZero"/>
        <c:crossBetween val="midCat"/>
        <c:dispUnits/>
      </c:valAx>
      <c:valAx>
        <c:axId val="60789802"/>
        <c:scaling>
          <c:orientation val="minMax"/>
          <c:max val="1.4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396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85"/>
          <c:y val="0.956"/>
          <c:w val="0.14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Curvas de Oferta y Demanda Agregadas 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CHAP7!$F$91</c:f>
                  <c:strCache>
                    <c:ptCount val="1"/>
                    <c:pt idx="0">
                      <c:v>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CHAP7!$G$40:$G$73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1199.9999999997506</c:v>
                </c:pt>
                <c:pt idx="5">
                  <c:v>10.97142857142855</c:v>
                </c:pt>
                <c:pt idx="6">
                  <c:v>5.510907003444311</c:v>
                </c:pt>
                <c:pt idx="7">
                  <c:v>3.67957071674971</c:v>
                </c:pt>
                <c:pt idx="8">
                  <c:v>2.7617951668584566</c:v>
                </c:pt>
                <c:pt idx="9">
                  <c:v>2.210453603499884</c:v>
                </c:pt>
                <c:pt idx="10">
                  <c:v>1.8426103646833007</c:v>
                </c:pt>
                <c:pt idx="11">
                  <c:v>1.5797268389007728</c:v>
                </c:pt>
                <c:pt idx="12">
                  <c:v>1.3824884792626724</c:v>
                </c:pt>
                <c:pt idx="13">
                  <c:v>1.2290359749071817</c:v>
                </c:pt>
                <c:pt idx="14">
                  <c:v>1.1062456787278172</c:v>
                </c:pt>
                <c:pt idx="15">
                  <c:v>1.005762179151388</c:v>
                </c:pt>
                <c:pt idx="16">
                  <c:v>0.9220130618517094</c:v>
                </c:pt>
                <c:pt idx="17">
                  <c:v>0.8511392853976415</c:v>
                </c:pt>
                <c:pt idx="18">
                  <c:v>0.7903836654042482</c:v>
                </c:pt>
                <c:pt idx="19">
                  <c:v>0.7377238146468914</c:v>
                </c:pt>
                <c:pt idx="20">
                  <c:v>0.6916426512968299</c:v>
                </c:pt>
                <c:pt idx="21">
                  <c:v>0.6509798603105715</c:v>
                </c:pt>
                <c:pt idx="22">
                  <c:v>0.6148328423209939</c:v>
                </c:pt>
                <c:pt idx="23">
                  <c:v>0.5824889266428007</c:v>
                </c:pt>
                <c:pt idx="24">
                  <c:v>0.5533779109983858</c:v>
                </c:pt>
                <c:pt idx="25">
                  <c:v>0.5270381553664562</c:v>
                </c:pt>
                <c:pt idx="26">
                  <c:v>0.5030919190860496</c:v>
                </c:pt>
                <c:pt idx="27">
                  <c:v>0.4812271291794074</c:v>
                </c:pt>
                <c:pt idx="28">
                  <c:v>0.4611837048424288</c:v>
                </c:pt>
                <c:pt idx="29">
                  <c:v>0.44274316284646953</c:v>
                </c:pt>
                <c:pt idx="30">
                  <c:v>0.425720620842572</c:v>
                </c:pt>
                <c:pt idx="31">
                  <c:v>0.40995857710210526</c:v>
                </c:pt>
                <c:pt idx="32">
                  <c:v>0.39532202273101624</c:v>
                </c:pt>
                <c:pt idx="33">
                  <c:v>0.3816945648284362</c:v>
                </c:pt>
              </c:numCache>
            </c:numRef>
          </c:yVal>
          <c:smooth val="0"/>
        </c:ser>
        <c:ser>
          <c:idx val="1"/>
          <c:order val="1"/>
          <c:tx>
            <c:v>DA1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CHAP7!$G$84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CHAP7!$G$85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CHAP7!$G$86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CHAP7!$G$87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CHAP7!$G$88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CHAP7!$G$89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CHAP7!$G$92</c:f>
                  <c:strCache>
                    <c:ptCount val="1"/>
                    <c:pt idx="0">
                      <c:v>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CHAP7!$H$40:$H$73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20.991253644314746</c:v>
                </c:pt>
                <c:pt idx="10">
                  <c:v>5.950413223140486</c:v>
                </c:pt>
                <c:pt idx="11">
                  <c:v>3.466538276360131</c:v>
                </c:pt>
                <c:pt idx="12">
                  <c:v>2.4456521739130417</c:v>
                </c:pt>
                <c:pt idx="13">
                  <c:v>1.8892679086853834</c:v>
                </c:pt>
                <c:pt idx="14">
                  <c:v>1.5391192817443344</c:v>
                </c:pt>
                <c:pt idx="15">
                  <c:v>1.2984670874661852</c:v>
                </c:pt>
                <c:pt idx="16">
                  <c:v>1.1228945726762316</c:v>
                </c:pt>
                <c:pt idx="17">
                  <c:v>0.9891468608325317</c:v>
                </c:pt>
                <c:pt idx="18">
                  <c:v>0.8838693837466238</c:v>
                </c:pt>
                <c:pt idx="19">
                  <c:v>0.7988461111727503</c:v>
                </c:pt>
                <c:pt idx="20">
                  <c:v>0.7287449392712548</c:v>
                </c:pt>
                <c:pt idx="21">
                  <c:v>0.6699544058807108</c:v>
                </c:pt>
                <c:pt idx="22">
                  <c:v>0.619941449974169</c:v>
                </c:pt>
                <c:pt idx="23">
                  <c:v>0.5768768528162806</c:v>
                </c:pt>
                <c:pt idx="24">
                  <c:v>0.5394066526820497</c:v>
                </c:pt>
                <c:pt idx="25">
                  <c:v>0.5065072106929299</c:v>
                </c:pt>
                <c:pt idx="26">
                  <c:v>0.47739026654289873</c:v>
                </c:pt>
                <c:pt idx="27">
                  <c:v>0.45143896169038805</c:v>
                </c:pt>
                <c:pt idx="28">
                  <c:v>0.4281636536631779</c:v>
                </c:pt>
                <c:pt idx="29">
                  <c:v>0.4071707289487077</c:v>
                </c:pt>
                <c:pt idx="30">
                  <c:v>0.3881401617250673</c:v>
                </c:pt>
                <c:pt idx="31">
                  <c:v>0.37080908482257807</c:v>
                </c:pt>
                <c:pt idx="32">
                  <c:v>0.3549595740485111</c:v>
                </c:pt>
                <c:pt idx="33">
                  <c:v>0.3404094369060564</c:v>
                </c:pt>
              </c:numCache>
            </c:numRef>
          </c:yVal>
          <c:smooth val="0"/>
        </c:ser>
        <c:ser>
          <c:idx val="2"/>
          <c:order val="2"/>
          <c:tx>
            <c:v>SA0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CHAP7!$B$96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CHAP7!$B$97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CHAP7!$B$98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CHAP7!$C$166:$C$199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SA1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CHAP7!$H$78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CHAP7!$H$79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CHAP7!$H$80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CHAP7!$H$81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CHAP7!$H$82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CHAP7!$H$83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CHAP7!$H$84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CHAP7!$H$85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CHAP7!$H$86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CHAP7!$H$87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CHAP7!$H$88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CHAP7!$H$89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CHAP7!$H$93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CHAP7!$H$94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CHAP7!$H$95</c:f>
                  <c:strCache>
                    <c:ptCount val="1"/>
                    <c:pt idx="0">
                      <c:v>            SA1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CHAP7!$B$166:$B$199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axId val="17190403"/>
        <c:axId val="41981624"/>
      </c:scatterChart>
      <c:valAx>
        <c:axId val="1719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981624"/>
        <c:crosses val="autoZero"/>
        <c:crossBetween val="midCat"/>
        <c:dispUnits/>
      </c:valAx>
      <c:valAx>
        <c:axId val="41981624"/>
        <c:scaling>
          <c:orientation val="minMax"/>
          <c:max val="1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040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56"/>
          <c:w val="0.276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Curvas de Oferta y Demanda Agregadas 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CHAP7!$F$91</c:f>
                  <c:strCache>
                    <c:ptCount val="1"/>
                    <c:pt idx="0">
                      <c:v>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CHAP7!$G$40:$G$73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1199.9999999997506</c:v>
                </c:pt>
                <c:pt idx="5">
                  <c:v>10.97142857142855</c:v>
                </c:pt>
                <c:pt idx="6">
                  <c:v>5.510907003444311</c:v>
                </c:pt>
                <c:pt idx="7">
                  <c:v>3.67957071674971</c:v>
                </c:pt>
                <c:pt idx="8">
                  <c:v>2.7617951668584566</c:v>
                </c:pt>
                <c:pt idx="9">
                  <c:v>2.210453603499884</c:v>
                </c:pt>
                <c:pt idx="10">
                  <c:v>1.8426103646833007</c:v>
                </c:pt>
                <c:pt idx="11">
                  <c:v>1.5797268389007728</c:v>
                </c:pt>
                <c:pt idx="12">
                  <c:v>1.3824884792626724</c:v>
                </c:pt>
                <c:pt idx="13">
                  <c:v>1.2290359749071817</c:v>
                </c:pt>
                <c:pt idx="14">
                  <c:v>1.1062456787278172</c:v>
                </c:pt>
                <c:pt idx="15">
                  <c:v>1.005762179151388</c:v>
                </c:pt>
                <c:pt idx="16">
                  <c:v>0.9220130618517094</c:v>
                </c:pt>
                <c:pt idx="17">
                  <c:v>0.8511392853976415</c:v>
                </c:pt>
                <c:pt idx="18">
                  <c:v>0.7903836654042482</c:v>
                </c:pt>
                <c:pt idx="19">
                  <c:v>0.7377238146468914</c:v>
                </c:pt>
                <c:pt idx="20">
                  <c:v>0.6916426512968299</c:v>
                </c:pt>
                <c:pt idx="21">
                  <c:v>0.6509798603105715</c:v>
                </c:pt>
                <c:pt idx="22">
                  <c:v>0.6148328423209939</c:v>
                </c:pt>
                <c:pt idx="23">
                  <c:v>0.5824889266428007</c:v>
                </c:pt>
                <c:pt idx="24">
                  <c:v>0.5533779109983858</c:v>
                </c:pt>
                <c:pt idx="25">
                  <c:v>0.5270381553664562</c:v>
                </c:pt>
                <c:pt idx="26">
                  <c:v>0.5030919190860496</c:v>
                </c:pt>
                <c:pt idx="27">
                  <c:v>0.4812271291794074</c:v>
                </c:pt>
                <c:pt idx="28">
                  <c:v>0.4611837048424288</c:v>
                </c:pt>
                <c:pt idx="29">
                  <c:v>0.44274316284646953</c:v>
                </c:pt>
                <c:pt idx="30">
                  <c:v>0.425720620842572</c:v>
                </c:pt>
                <c:pt idx="31">
                  <c:v>0.40995857710210526</c:v>
                </c:pt>
                <c:pt idx="32">
                  <c:v>0.39532202273101624</c:v>
                </c:pt>
                <c:pt idx="33">
                  <c:v>0.3816945648284362</c:v>
                </c:pt>
              </c:numCache>
            </c:numRef>
          </c:yVal>
          <c:smooth val="0"/>
        </c:ser>
        <c:ser>
          <c:idx val="1"/>
          <c:order val="1"/>
          <c:tx>
            <c:v>DA1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CHAP7!$G$84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CHAP7!$G$85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CHAP7!$G$86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CHAP7!$G$87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CHAP7!$G$88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CHAP7!$G$89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CHAP7!$G$92</c:f>
                  <c:strCache>
                    <c:ptCount val="1"/>
                    <c:pt idx="0">
                      <c:v>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CHAP7!$H$40:$H$73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20.991253644314746</c:v>
                </c:pt>
                <c:pt idx="10">
                  <c:v>5.950413223140486</c:v>
                </c:pt>
                <c:pt idx="11">
                  <c:v>3.466538276360131</c:v>
                </c:pt>
                <c:pt idx="12">
                  <c:v>2.4456521739130417</c:v>
                </c:pt>
                <c:pt idx="13">
                  <c:v>1.8892679086853834</c:v>
                </c:pt>
                <c:pt idx="14">
                  <c:v>1.5391192817443344</c:v>
                </c:pt>
                <c:pt idx="15">
                  <c:v>1.2984670874661852</c:v>
                </c:pt>
                <c:pt idx="16">
                  <c:v>1.1228945726762316</c:v>
                </c:pt>
                <c:pt idx="17">
                  <c:v>0.9891468608325317</c:v>
                </c:pt>
                <c:pt idx="18">
                  <c:v>0.8838693837466238</c:v>
                </c:pt>
                <c:pt idx="19">
                  <c:v>0.7988461111727503</c:v>
                </c:pt>
                <c:pt idx="20">
                  <c:v>0.7287449392712548</c:v>
                </c:pt>
                <c:pt idx="21">
                  <c:v>0.6699544058807108</c:v>
                </c:pt>
                <c:pt idx="22">
                  <c:v>0.619941449974169</c:v>
                </c:pt>
                <c:pt idx="23">
                  <c:v>0.5768768528162806</c:v>
                </c:pt>
                <c:pt idx="24">
                  <c:v>0.5394066526820497</c:v>
                </c:pt>
                <c:pt idx="25">
                  <c:v>0.5065072106929299</c:v>
                </c:pt>
                <c:pt idx="26">
                  <c:v>0.47739026654289873</c:v>
                </c:pt>
                <c:pt idx="27">
                  <c:v>0.45143896169038805</c:v>
                </c:pt>
                <c:pt idx="28">
                  <c:v>0.4281636536631779</c:v>
                </c:pt>
                <c:pt idx="29">
                  <c:v>0.4071707289487077</c:v>
                </c:pt>
                <c:pt idx="30">
                  <c:v>0.3881401617250673</c:v>
                </c:pt>
                <c:pt idx="31">
                  <c:v>0.37080908482257807</c:v>
                </c:pt>
                <c:pt idx="32">
                  <c:v>0.3549595740485111</c:v>
                </c:pt>
                <c:pt idx="33">
                  <c:v>0.3404094369060564</c:v>
                </c:pt>
              </c:numCache>
            </c:numRef>
          </c:yVal>
          <c:smooth val="0"/>
        </c:ser>
        <c:ser>
          <c:idx val="2"/>
          <c:order val="2"/>
          <c:tx>
            <c:v>SA0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CHAP7!$B$96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CHAP7!$B$97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CHAP7!$B$98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CHAP7!$C$166:$C$199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SA1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CHAP7!$H$78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CHAP7!$H$79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CHAP7!$H$80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CHAP7!$H$81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CHAP7!$H$82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CHAP7!$H$83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CHAP7!$H$84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CHAP7!$H$85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CHAP7!$H$86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CHAP7!$H$87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CHAP7!$H$88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CHAP7!$H$89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CHAP7!$H$93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CHAP7!$H$94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CHAP7!$H$95</c:f>
                  <c:strCache>
                    <c:ptCount val="1"/>
                    <c:pt idx="0">
                      <c:v>            SA1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CHAP7!$B$166:$B$199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axId val="10742233"/>
        <c:axId val="51296438"/>
      </c:scatterChart>
      <c:valAx>
        <c:axId val="1074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296438"/>
        <c:crosses val="autoZero"/>
        <c:crossBetween val="midCat"/>
        <c:dispUnits/>
      </c:valAx>
      <c:valAx>
        <c:axId val="51296438"/>
        <c:scaling>
          <c:orientation val="minMax"/>
          <c:max val="1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23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56"/>
          <c:w val="0.276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Curvas de Oferta y Demanda Agregadas 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CHAP7!$F$91</c:f>
                  <c:strCache>
                    <c:ptCount val="1"/>
                    <c:pt idx="0">
                      <c:v>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CHAP7!$G$40:$G$73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1199.9999999997506</c:v>
                </c:pt>
                <c:pt idx="5">
                  <c:v>10.97142857142855</c:v>
                </c:pt>
                <c:pt idx="6">
                  <c:v>5.510907003444311</c:v>
                </c:pt>
                <c:pt idx="7">
                  <c:v>3.67957071674971</c:v>
                </c:pt>
                <c:pt idx="8">
                  <c:v>2.7617951668584566</c:v>
                </c:pt>
                <c:pt idx="9">
                  <c:v>2.210453603499884</c:v>
                </c:pt>
                <c:pt idx="10">
                  <c:v>1.8426103646833007</c:v>
                </c:pt>
                <c:pt idx="11">
                  <c:v>1.5797268389007728</c:v>
                </c:pt>
                <c:pt idx="12">
                  <c:v>1.3824884792626724</c:v>
                </c:pt>
                <c:pt idx="13">
                  <c:v>1.2290359749071817</c:v>
                </c:pt>
                <c:pt idx="14">
                  <c:v>1.1062456787278172</c:v>
                </c:pt>
                <c:pt idx="15">
                  <c:v>1.005762179151388</c:v>
                </c:pt>
                <c:pt idx="16">
                  <c:v>0.9220130618517094</c:v>
                </c:pt>
                <c:pt idx="17">
                  <c:v>0.8511392853976415</c:v>
                </c:pt>
                <c:pt idx="18">
                  <c:v>0.7903836654042482</c:v>
                </c:pt>
                <c:pt idx="19">
                  <c:v>0.7377238146468914</c:v>
                </c:pt>
                <c:pt idx="20">
                  <c:v>0.6916426512968299</c:v>
                </c:pt>
                <c:pt idx="21">
                  <c:v>0.6509798603105715</c:v>
                </c:pt>
                <c:pt idx="22">
                  <c:v>0.6148328423209939</c:v>
                </c:pt>
                <c:pt idx="23">
                  <c:v>0.5824889266428007</c:v>
                </c:pt>
                <c:pt idx="24">
                  <c:v>0.5533779109983858</c:v>
                </c:pt>
                <c:pt idx="25">
                  <c:v>0.5270381553664562</c:v>
                </c:pt>
                <c:pt idx="26">
                  <c:v>0.5030919190860496</c:v>
                </c:pt>
                <c:pt idx="27">
                  <c:v>0.4812271291794074</c:v>
                </c:pt>
                <c:pt idx="28">
                  <c:v>0.4611837048424288</c:v>
                </c:pt>
                <c:pt idx="29">
                  <c:v>0.44274316284646953</c:v>
                </c:pt>
                <c:pt idx="30">
                  <c:v>0.425720620842572</c:v>
                </c:pt>
                <c:pt idx="31">
                  <c:v>0.40995857710210526</c:v>
                </c:pt>
                <c:pt idx="32">
                  <c:v>0.39532202273101624</c:v>
                </c:pt>
                <c:pt idx="33">
                  <c:v>0.3816945648284362</c:v>
                </c:pt>
              </c:numCache>
            </c:numRef>
          </c:yVal>
          <c:smooth val="0"/>
        </c:ser>
        <c:ser>
          <c:idx val="1"/>
          <c:order val="1"/>
          <c:tx>
            <c:v>DA1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CHAP7!$G$84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CHAP7!$G$85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CHAP7!$G$86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CHAP7!$G$87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CHAP7!$G$88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CHAP7!$G$89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CHAP7!$G$92</c:f>
                  <c:strCache>
                    <c:ptCount val="1"/>
                    <c:pt idx="0">
                      <c:v>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CHAP7!$H$40:$H$73</c:f>
              <c:numCach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20.991253644314746</c:v>
                </c:pt>
                <c:pt idx="10">
                  <c:v>5.950413223140486</c:v>
                </c:pt>
                <c:pt idx="11">
                  <c:v>3.466538276360131</c:v>
                </c:pt>
                <c:pt idx="12">
                  <c:v>2.4456521739130417</c:v>
                </c:pt>
                <c:pt idx="13">
                  <c:v>1.8892679086853834</c:v>
                </c:pt>
                <c:pt idx="14">
                  <c:v>1.5391192817443344</c:v>
                </c:pt>
                <c:pt idx="15">
                  <c:v>1.2984670874661852</c:v>
                </c:pt>
                <c:pt idx="16">
                  <c:v>1.1228945726762316</c:v>
                </c:pt>
                <c:pt idx="17">
                  <c:v>0.9891468608325317</c:v>
                </c:pt>
                <c:pt idx="18">
                  <c:v>0.8838693837466238</c:v>
                </c:pt>
                <c:pt idx="19">
                  <c:v>0.7988461111727503</c:v>
                </c:pt>
                <c:pt idx="20">
                  <c:v>0.7287449392712548</c:v>
                </c:pt>
                <c:pt idx="21">
                  <c:v>0.6699544058807108</c:v>
                </c:pt>
                <c:pt idx="22">
                  <c:v>0.619941449974169</c:v>
                </c:pt>
                <c:pt idx="23">
                  <c:v>0.5768768528162806</c:v>
                </c:pt>
                <c:pt idx="24">
                  <c:v>0.5394066526820497</c:v>
                </c:pt>
                <c:pt idx="25">
                  <c:v>0.5065072106929299</c:v>
                </c:pt>
                <c:pt idx="26">
                  <c:v>0.47739026654289873</c:v>
                </c:pt>
                <c:pt idx="27">
                  <c:v>0.45143896169038805</c:v>
                </c:pt>
                <c:pt idx="28">
                  <c:v>0.4281636536631779</c:v>
                </c:pt>
                <c:pt idx="29">
                  <c:v>0.4071707289487077</c:v>
                </c:pt>
                <c:pt idx="30">
                  <c:v>0.3881401617250673</c:v>
                </c:pt>
                <c:pt idx="31">
                  <c:v>0.37080908482257807</c:v>
                </c:pt>
                <c:pt idx="32">
                  <c:v>0.3549595740485111</c:v>
                </c:pt>
                <c:pt idx="33">
                  <c:v>0.3404094369060564</c:v>
                </c:pt>
              </c:numCache>
            </c:numRef>
          </c:yVal>
          <c:smooth val="0"/>
        </c:ser>
        <c:ser>
          <c:idx val="2"/>
          <c:order val="2"/>
          <c:tx>
            <c:v>SA1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CHAP7!$H$78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CHAP7!$H$79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CHAP7!$H$80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CHAP7!$H$81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CHAP7!$H$82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CHAP7!$H$83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CHAP7!$H$84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CHAP7!$H$85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CHAP7!$H$86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CHAP7!$H$87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CHAP7!$H$88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CHAP7!$H$89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CHAP7!$H$90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CHAP7!$H$91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CHAP7!$H$92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CHAP7!$H$93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CHAP7!$H$94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CHAP7!$H$95</c:f>
                  <c:strCache>
                    <c:ptCount val="1"/>
                    <c:pt idx="0">
                      <c:v>            SA1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CHAP7!$A$40:$A$73</c:f>
              <c:numCache>
                <c:ptCount val="34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  <c:pt idx="21">
                  <c:v>615</c:v>
                </c:pt>
                <c:pt idx="22">
                  <c:v>630</c:v>
                </c:pt>
                <c:pt idx="23">
                  <c:v>645</c:v>
                </c:pt>
                <c:pt idx="24">
                  <c:v>660</c:v>
                </c:pt>
                <c:pt idx="25">
                  <c:v>675</c:v>
                </c:pt>
                <c:pt idx="26">
                  <c:v>690</c:v>
                </c:pt>
                <c:pt idx="27">
                  <c:v>705</c:v>
                </c:pt>
                <c:pt idx="28">
                  <c:v>720</c:v>
                </c:pt>
                <c:pt idx="29">
                  <c:v>735</c:v>
                </c:pt>
                <c:pt idx="30">
                  <c:v>750</c:v>
                </c:pt>
                <c:pt idx="31">
                  <c:v>765</c:v>
                </c:pt>
                <c:pt idx="32">
                  <c:v>780</c:v>
                </c:pt>
                <c:pt idx="33">
                  <c:v>795</c:v>
                </c:pt>
              </c:numCache>
            </c:numRef>
          </c:xVal>
          <c:yVal>
            <c:numRef>
              <c:f>CHAP7!$B$166:$B$199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yVal>
          <c:smooth val="0"/>
        </c:ser>
        <c:axId val="42074975"/>
        <c:axId val="16436644"/>
      </c:scatterChart>
      <c:valAx>
        <c:axId val="4207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436644"/>
        <c:crosses val="autoZero"/>
        <c:crossBetween val="midCat"/>
        <c:dispUnits/>
      </c:valAx>
      <c:valAx>
        <c:axId val="16436644"/>
        <c:scaling>
          <c:orientation val="minMax"/>
          <c:max val="1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97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56"/>
          <c:w val="0.208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99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10.375" style="0" customWidth="1"/>
  </cols>
  <sheetData>
    <row r="1" spans="1:8" ht="12">
      <c r="A1" s="1" t="s">
        <v>0</v>
      </c>
      <c r="D1" s="11" t="s">
        <v>117</v>
      </c>
      <c r="H1" s="3"/>
    </row>
    <row r="2" spans="1:14" ht="12">
      <c r="A2" s="2" t="s">
        <v>127</v>
      </c>
      <c r="H2" s="4" t="s">
        <v>1</v>
      </c>
      <c r="I2" s="5"/>
      <c r="J2" s="2"/>
      <c r="M2" s="5"/>
      <c r="N2" s="1"/>
    </row>
    <row r="3" spans="1:10" ht="12">
      <c r="A3" s="6" t="s">
        <v>2</v>
      </c>
      <c r="B3" s="6" t="s">
        <v>3</v>
      </c>
      <c r="C3" s="6" t="s">
        <v>4</v>
      </c>
      <c r="J3" s="2"/>
    </row>
    <row r="4" ht="12">
      <c r="A4" s="2" t="s">
        <v>5</v>
      </c>
    </row>
    <row r="5" spans="1:10" ht="12">
      <c r="A5" s="2" t="s">
        <v>6</v>
      </c>
      <c r="I5" s="2"/>
      <c r="J5" s="2"/>
    </row>
    <row r="6" spans="1:10" ht="12">
      <c r="A6" s="2" t="s">
        <v>7</v>
      </c>
      <c r="J6" s="2"/>
    </row>
    <row r="7" spans="1:10" ht="12">
      <c r="A7" s="2" t="s">
        <v>8</v>
      </c>
      <c r="J7" s="2"/>
    </row>
    <row r="8" spans="1:10" ht="12">
      <c r="A8" s="2" t="s">
        <v>9</v>
      </c>
      <c r="J8" s="2"/>
    </row>
    <row r="9" ht="12">
      <c r="A9" s="2" t="s">
        <v>10</v>
      </c>
    </row>
    <row r="10" spans="1:10" ht="12">
      <c r="A10" s="2" t="s">
        <v>11</v>
      </c>
      <c r="I10" s="2"/>
      <c r="J10" s="2"/>
    </row>
    <row r="11" spans="1:10" ht="12">
      <c r="A11" s="2" t="s">
        <v>12</v>
      </c>
      <c r="J11" s="2"/>
    </row>
    <row r="12" ht="12">
      <c r="A12" s="2" t="s">
        <v>13</v>
      </c>
    </row>
    <row r="13" spans="1:10" ht="12">
      <c r="A13" s="83" t="s">
        <v>126</v>
      </c>
      <c r="I13" s="2"/>
      <c r="J13" s="2"/>
    </row>
    <row r="14" ht="12">
      <c r="J14" s="2"/>
    </row>
    <row r="15" spans="6:11" ht="12">
      <c r="F15" s="1"/>
      <c r="I15" s="2"/>
      <c r="J15" s="2"/>
      <c r="K15" s="2"/>
    </row>
    <row r="16" spans="1:11" ht="12">
      <c r="A16" s="3"/>
      <c r="B16" s="6" t="s">
        <v>14</v>
      </c>
      <c r="C16" s="6" t="s">
        <v>15</v>
      </c>
      <c r="D16" s="6" t="s">
        <v>16</v>
      </c>
      <c r="E16" s="6" t="s">
        <v>15</v>
      </c>
      <c r="F16" s="12" t="s">
        <v>17</v>
      </c>
      <c r="G16" s="13"/>
      <c r="H16" s="13"/>
      <c r="K16" s="2"/>
    </row>
    <row r="17" spans="1:8" ht="12">
      <c r="A17" s="1" t="s">
        <v>18</v>
      </c>
      <c r="F17" s="13"/>
      <c r="G17" s="14" t="s">
        <v>19</v>
      </c>
      <c r="H17" s="15" t="s">
        <v>20</v>
      </c>
    </row>
    <row r="18" spans="1:8" ht="12">
      <c r="A18" s="2" t="s">
        <v>21</v>
      </c>
      <c r="F18" s="16" t="s">
        <v>22</v>
      </c>
      <c r="G18" s="17">
        <v>310</v>
      </c>
      <c r="H18" s="18">
        <v>260</v>
      </c>
    </row>
    <row r="19" spans="1:8" ht="12">
      <c r="A19" s="2" t="s">
        <v>23</v>
      </c>
      <c r="F19" s="16" t="s">
        <v>24</v>
      </c>
      <c r="G19" s="17">
        <v>75</v>
      </c>
      <c r="H19" s="18">
        <v>100</v>
      </c>
    </row>
    <row r="20" ht="12">
      <c r="G20" s="8"/>
    </row>
    <row r="21" spans="1:10" ht="12">
      <c r="A21" s="2" t="s">
        <v>25</v>
      </c>
      <c r="I21" s="2"/>
      <c r="J21" s="2"/>
    </row>
    <row r="22" spans="1:10" ht="12">
      <c r="A22" s="2" t="s">
        <v>26</v>
      </c>
      <c r="F22" s="19" t="s">
        <v>27</v>
      </c>
      <c r="G22" s="20"/>
      <c r="H22" s="20"/>
      <c r="J22" s="2"/>
    </row>
    <row r="23" spans="6:10" ht="12">
      <c r="F23" s="20"/>
      <c r="G23" s="21" t="s">
        <v>19</v>
      </c>
      <c r="H23" s="22" t="s">
        <v>20</v>
      </c>
      <c r="J23" s="2"/>
    </row>
    <row r="24" spans="1:10" ht="12">
      <c r="A24" s="33" t="s">
        <v>28</v>
      </c>
      <c r="B24" s="34" t="s">
        <v>29</v>
      </c>
      <c r="C24" s="34" t="s">
        <v>30</v>
      </c>
      <c r="D24" s="34" t="s">
        <v>31</v>
      </c>
      <c r="F24" s="23" t="s">
        <v>32</v>
      </c>
      <c r="G24" s="24">
        <v>0.85</v>
      </c>
      <c r="H24" s="25">
        <v>0.85</v>
      </c>
      <c r="J24" s="2"/>
    </row>
    <row r="25" spans="1:10" ht="12">
      <c r="A25" s="35" t="s">
        <v>33</v>
      </c>
      <c r="B25" s="36">
        <f>ROUND(+G31*G18+G32*G19/D25,0)</f>
        <v>554</v>
      </c>
      <c r="C25" s="36">
        <f>(G27*B25-G19/D25)/G28</f>
        <v>9.12</v>
      </c>
      <c r="D25" s="37">
        <f>IF(AND(ABS(E199-E198)&lt;0.2,E199&gt;0),(E199+E198)/2,(G198+G199)/2)</f>
        <v>1</v>
      </c>
      <c r="F25" s="23" t="s">
        <v>34</v>
      </c>
      <c r="G25" s="24">
        <v>0.25</v>
      </c>
      <c r="H25" s="25">
        <v>0.25</v>
      </c>
      <c r="J25" s="2"/>
    </row>
    <row r="26" spans="1:10" ht="12">
      <c r="A26" s="38" t="s">
        <v>35</v>
      </c>
      <c r="B26" s="39">
        <f>ROUND(+H31*H18+H32*H19/D26,0)</f>
        <v>526</v>
      </c>
      <c r="C26" s="39">
        <f>(H27*B26-H19/D26)/H28</f>
        <v>5.779999999999999</v>
      </c>
      <c r="D26" s="40">
        <v>1</v>
      </c>
      <c r="F26" s="23" t="s">
        <v>36</v>
      </c>
      <c r="G26" s="24">
        <v>12</v>
      </c>
      <c r="H26" s="25">
        <v>12</v>
      </c>
      <c r="J26" s="2"/>
    </row>
    <row r="27" spans="1:10" ht="12">
      <c r="A27" s="4" t="s">
        <v>1</v>
      </c>
      <c r="B27" s="4" t="s">
        <v>1</v>
      </c>
      <c r="C27" s="4" t="s">
        <v>1</v>
      </c>
      <c r="D27" s="4" t="s">
        <v>1</v>
      </c>
      <c r="F27" s="23" t="s">
        <v>37</v>
      </c>
      <c r="G27" s="24">
        <v>0.3</v>
      </c>
      <c r="H27" s="25">
        <v>0.3</v>
      </c>
      <c r="J27" s="2"/>
    </row>
    <row r="28" spans="1:10" ht="12">
      <c r="A28" s="8"/>
      <c r="F28" s="23" t="s">
        <v>38</v>
      </c>
      <c r="G28" s="24">
        <v>10</v>
      </c>
      <c r="H28" s="25">
        <v>10</v>
      </c>
      <c r="J28" s="2"/>
    </row>
    <row r="29" spans="1:10" ht="12">
      <c r="A29" s="8"/>
      <c r="F29" s="23" t="s">
        <v>39</v>
      </c>
      <c r="G29" s="26" t="s">
        <v>40</v>
      </c>
      <c r="H29" s="22" t="s">
        <v>41</v>
      </c>
      <c r="J29" s="2"/>
    </row>
    <row r="30" spans="1:10" ht="12">
      <c r="A30" s="8"/>
      <c r="F30" s="27" t="s">
        <v>1</v>
      </c>
      <c r="G30" s="27" t="s">
        <v>1</v>
      </c>
      <c r="H30" s="28" t="s">
        <v>1</v>
      </c>
      <c r="J30" s="2"/>
    </row>
    <row r="31" spans="1:10" ht="12">
      <c r="A31" s="8"/>
      <c r="F31" s="29" t="s">
        <v>42</v>
      </c>
      <c r="G31" s="30">
        <f>G28/(G28*(1-G24*(1-G25))+G27*G26)</f>
        <v>1.3840830449826989</v>
      </c>
      <c r="H31" s="25">
        <f>H28/(H28*(1-H24*(1-H25))+H27*H26)</f>
        <v>1.3840830449826989</v>
      </c>
      <c r="J31" s="2"/>
    </row>
    <row r="32" spans="1:10" ht="12">
      <c r="A32" s="8"/>
      <c r="F32" s="29" t="s">
        <v>43</v>
      </c>
      <c r="G32" s="30">
        <f>G31*(G26/G28)</f>
        <v>1.6608996539792387</v>
      </c>
      <c r="H32" s="25">
        <f>H31*(H26/H28)</f>
        <v>1.6608996539792387</v>
      </c>
      <c r="J32" s="2"/>
    </row>
    <row r="33" spans="6:10" ht="12">
      <c r="F33" s="27" t="s">
        <v>44</v>
      </c>
      <c r="G33" s="27" t="s">
        <v>44</v>
      </c>
      <c r="H33" s="27" t="s">
        <v>44</v>
      </c>
      <c r="J33" s="2"/>
    </row>
    <row r="34" spans="1:10" ht="12">
      <c r="A34" s="31" t="s">
        <v>45</v>
      </c>
      <c r="B34" s="32">
        <v>50</v>
      </c>
      <c r="C34" s="77" t="s">
        <v>125</v>
      </c>
      <c r="D34" s="78">
        <v>0</v>
      </c>
      <c r="E34" s="82" t="s">
        <v>19</v>
      </c>
      <c r="J34" s="2"/>
    </row>
    <row r="35" spans="1:10" ht="12">
      <c r="A35" s="31" t="s">
        <v>46</v>
      </c>
      <c r="B35" s="32">
        <v>-25</v>
      </c>
      <c r="C35" s="79" t="s">
        <v>47</v>
      </c>
      <c r="D35" s="80">
        <v>0</v>
      </c>
      <c r="E35" s="81" t="s">
        <v>20</v>
      </c>
      <c r="J35" s="2"/>
    </row>
    <row r="36" spans="1:10" ht="15">
      <c r="A36" s="31" t="s">
        <v>48</v>
      </c>
      <c r="B36" s="32">
        <v>0.2</v>
      </c>
      <c r="C36" s="76" t="s">
        <v>49</v>
      </c>
      <c r="G36" s="72"/>
      <c r="J36" s="2"/>
    </row>
    <row r="37" spans="2:10" ht="12">
      <c r="B37" s="44" t="s">
        <v>50</v>
      </c>
      <c r="C37" s="41" t="s">
        <v>51</v>
      </c>
      <c r="D37" s="48" t="s">
        <v>50</v>
      </c>
      <c r="E37" s="54" t="s">
        <v>51</v>
      </c>
      <c r="F37" s="51" t="s">
        <v>51</v>
      </c>
      <c r="G37" s="73" t="s">
        <v>50</v>
      </c>
      <c r="H37" s="34" t="s">
        <v>51</v>
      </c>
      <c r="J37" s="2"/>
    </row>
    <row r="38" spans="1:10" ht="12">
      <c r="A38" s="7" t="s">
        <v>52</v>
      </c>
      <c r="B38" s="44" t="s">
        <v>118</v>
      </c>
      <c r="C38" s="41" t="s">
        <v>119</v>
      </c>
      <c r="D38" s="48" t="s">
        <v>120</v>
      </c>
      <c r="E38" s="54" t="s">
        <v>122</v>
      </c>
      <c r="F38" s="51" t="s">
        <v>121</v>
      </c>
      <c r="G38" s="73" t="s">
        <v>59</v>
      </c>
      <c r="H38" s="34" t="s">
        <v>60</v>
      </c>
      <c r="J38" s="2"/>
    </row>
    <row r="39" spans="1:10" ht="12">
      <c r="A39" s="4" t="s">
        <v>44</v>
      </c>
      <c r="B39" s="45" t="s">
        <v>1</v>
      </c>
      <c r="C39" s="42" t="s">
        <v>1</v>
      </c>
      <c r="D39" s="49" t="s">
        <v>1</v>
      </c>
      <c r="E39" s="55" t="s">
        <v>1</v>
      </c>
      <c r="F39" s="52" t="s">
        <v>1</v>
      </c>
      <c r="G39" s="74" t="s">
        <v>1</v>
      </c>
      <c r="H39" s="57" t="s">
        <v>1</v>
      </c>
      <c r="J39" s="2"/>
    </row>
    <row r="40" spans="1:10" ht="12">
      <c r="A40" s="9">
        <v>300</v>
      </c>
      <c r="B40" s="46">
        <f aca="true" t="shared" si="0" ref="B40:B73">($H$18-$A40*(1-$H$24*(1-$H$25)))/$H$26</f>
        <v>12.604166666666666</v>
      </c>
      <c r="C40" s="43">
        <f aca="true" t="shared" si="1" ref="C40:C73">($G$18-$A40*(1-$G$24*(1-$G$25)))/$G$26</f>
        <v>16.770833333333332</v>
      </c>
      <c r="D40" s="50">
        <f aca="true" t="shared" si="2" ref="D40:D73">($H$27*$A40-$H$19/$D$26)/$H$28</f>
        <v>-1.0000000000000004</v>
      </c>
      <c r="E40" s="56">
        <f aca="true" t="shared" si="3" ref="E40:E73">($G$27*$A40-$G$19/$D$26)/$G$28</f>
        <v>1.4999999999999998</v>
      </c>
      <c r="F40" s="53">
        <f aca="true" t="shared" si="4" ref="F40:F73">($G$27*$A40-$G$19/$D$25)/$G$28</f>
        <v>1.4999999999999998</v>
      </c>
      <c r="G40" s="75" t="e">
        <f aca="true" t="shared" si="5" ref="G40:G73">IF($A40&lt;$H$31*$H$18,NA(),$H$32*$H$19/($A40-$H$31*$H$18))</f>
        <v>#N/A</v>
      </c>
      <c r="H40" s="58" t="e">
        <f aca="true" t="shared" si="6" ref="H40:H73">IF($A40&lt;$G$31*$G$18,NA(),$G$32*$G$19/($A40-$G$31*$G$18))</f>
        <v>#N/A</v>
      </c>
      <c r="J40" s="2"/>
    </row>
    <row r="41" spans="1:10" ht="12">
      <c r="A41" s="9">
        <v>315</v>
      </c>
      <c r="B41" s="46">
        <f t="shared" si="0"/>
        <v>12.151041666666666</v>
      </c>
      <c r="C41" s="43">
        <f t="shared" si="1"/>
        <v>16.317708333333332</v>
      </c>
      <c r="D41" s="50">
        <f t="shared" si="2"/>
        <v>-0.5500000000000004</v>
      </c>
      <c r="E41" s="56">
        <f t="shared" si="3"/>
        <v>1.9499999999999997</v>
      </c>
      <c r="F41" s="53">
        <f t="shared" si="4"/>
        <v>1.9499999999999997</v>
      </c>
      <c r="G41" s="75" t="e">
        <f t="shared" si="5"/>
        <v>#N/A</v>
      </c>
      <c r="H41" s="58" t="e">
        <f t="shared" si="6"/>
        <v>#N/A</v>
      </c>
      <c r="J41" s="2"/>
    </row>
    <row r="42" spans="1:10" ht="12">
      <c r="A42" s="9">
        <v>330</v>
      </c>
      <c r="B42" s="46">
        <f t="shared" si="0"/>
        <v>11.697916666666666</v>
      </c>
      <c r="C42" s="43">
        <f t="shared" si="1"/>
        <v>15.864583333333332</v>
      </c>
      <c r="D42" s="50">
        <f t="shared" si="2"/>
        <v>-0.10000000000000037</v>
      </c>
      <c r="E42" s="56">
        <f t="shared" si="3"/>
        <v>2.3999999999999995</v>
      </c>
      <c r="F42" s="53">
        <f t="shared" si="4"/>
        <v>2.3999999999999995</v>
      </c>
      <c r="G42" s="75" t="e">
        <f t="shared" si="5"/>
        <v>#N/A</v>
      </c>
      <c r="H42" s="58" t="e">
        <f t="shared" si="6"/>
        <v>#N/A</v>
      </c>
      <c r="J42" s="2"/>
    </row>
    <row r="43" spans="1:10" ht="12">
      <c r="A43" s="9">
        <v>345</v>
      </c>
      <c r="B43" s="46">
        <f t="shared" si="0"/>
        <v>11.244791666666666</v>
      </c>
      <c r="C43" s="43">
        <f t="shared" si="1"/>
        <v>15.411458333333332</v>
      </c>
      <c r="D43" s="50">
        <f t="shared" si="2"/>
        <v>0.34999999999999964</v>
      </c>
      <c r="E43" s="56">
        <f t="shared" si="3"/>
        <v>2.8499999999999996</v>
      </c>
      <c r="F43" s="53">
        <f t="shared" si="4"/>
        <v>2.8499999999999996</v>
      </c>
      <c r="G43" s="75" t="e">
        <f t="shared" si="5"/>
        <v>#N/A</v>
      </c>
      <c r="H43" s="58" t="e">
        <f t="shared" si="6"/>
        <v>#N/A</v>
      </c>
      <c r="J43" s="2"/>
    </row>
    <row r="44" spans="1:10" ht="12">
      <c r="A44" s="9">
        <v>360</v>
      </c>
      <c r="B44" s="46">
        <f t="shared" si="0"/>
        <v>10.791666666666666</v>
      </c>
      <c r="C44" s="43">
        <f t="shared" si="1"/>
        <v>14.958333333333332</v>
      </c>
      <c r="D44" s="50">
        <f t="shared" si="2"/>
        <v>0.7999999999999996</v>
      </c>
      <c r="E44" s="56">
        <f t="shared" si="3"/>
        <v>3.3</v>
      </c>
      <c r="F44" s="53">
        <f t="shared" si="4"/>
        <v>3.3</v>
      </c>
      <c r="G44" s="75">
        <f t="shared" si="5"/>
        <v>1199.9999999997506</v>
      </c>
      <c r="H44" s="58" t="e">
        <f t="shared" si="6"/>
        <v>#N/A</v>
      </c>
      <c r="J44" s="2"/>
    </row>
    <row r="45" spans="1:10" ht="12">
      <c r="A45" s="9">
        <v>375</v>
      </c>
      <c r="B45" s="46">
        <f t="shared" si="0"/>
        <v>10.338541666666666</v>
      </c>
      <c r="C45" s="43">
        <f t="shared" si="1"/>
        <v>14.505208333333332</v>
      </c>
      <c r="D45" s="50">
        <f t="shared" si="2"/>
        <v>1.2499999999999996</v>
      </c>
      <c r="E45" s="56">
        <f t="shared" si="3"/>
        <v>3.7499999999999996</v>
      </c>
      <c r="F45" s="53">
        <f t="shared" si="4"/>
        <v>3.7499999999999996</v>
      </c>
      <c r="G45" s="75">
        <f t="shared" si="5"/>
        <v>10.97142857142855</v>
      </c>
      <c r="H45" s="58" t="e">
        <f t="shared" si="6"/>
        <v>#N/A</v>
      </c>
      <c r="J45" s="2"/>
    </row>
    <row r="46" spans="1:10" ht="12">
      <c r="A46" s="9">
        <v>390</v>
      </c>
      <c r="B46" s="46">
        <f t="shared" si="0"/>
        <v>9.885416666666666</v>
      </c>
      <c r="C46" s="43">
        <f t="shared" si="1"/>
        <v>14.052083333333332</v>
      </c>
      <c r="D46" s="50">
        <f t="shared" si="2"/>
        <v>1.6999999999999995</v>
      </c>
      <c r="E46" s="56">
        <f t="shared" si="3"/>
        <v>4.199999999999999</v>
      </c>
      <c r="F46" s="53">
        <f t="shared" si="4"/>
        <v>4.199999999999999</v>
      </c>
      <c r="G46" s="75">
        <f t="shared" si="5"/>
        <v>5.510907003444311</v>
      </c>
      <c r="H46" s="58" t="e">
        <f t="shared" si="6"/>
        <v>#N/A</v>
      </c>
      <c r="J46" s="2"/>
    </row>
    <row r="47" spans="1:10" ht="12">
      <c r="A47" s="9">
        <v>405</v>
      </c>
      <c r="B47" s="46">
        <f t="shared" si="0"/>
        <v>9.432291666666666</v>
      </c>
      <c r="C47" s="43">
        <f t="shared" si="1"/>
        <v>13.598958333333332</v>
      </c>
      <c r="D47" s="50">
        <f t="shared" si="2"/>
        <v>2.1499999999999995</v>
      </c>
      <c r="E47" s="56">
        <f t="shared" si="3"/>
        <v>4.6499999999999995</v>
      </c>
      <c r="F47" s="53">
        <f t="shared" si="4"/>
        <v>4.6499999999999995</v>
      </c>
      <c r="G47" s="75">
        <f t="shared" si="5"/>
        <v>3.67957071674971</v>
      </c>
      <c r="H47" s="58" t="e">
        <f t="shared" si="6"/>
        <v>#N/A</v>
      </c>
      <c r="J47" s="2"/>
    </row>
    <row r="48" spans="1:10" ht="12">
      <c r="A48" s="9">
        <v>420</v>
      </c>
      <c r="B48" s="46">
        <f t="shared" si="0"/>
        <v>8.979166666666666</v>
      </c>
      <c r="C48" s="43">
        <f t="shared" si="1"/>
        <v>13.145833333333332</v>
      </c>
      <c r="D48" s="50">
        <f t="shared" si="2"/>
        <v>2.5999999999999996</v>
      </c>
      <c r="E48" s="56">
        <f t="shared" si="3"/>
        <v>5.1</v>
      </c>
      <c r="F48" s="53">
        <f t="shared" si="4"/>
        <v>5.1</v>
      </c>
      <c r="G48" s="75">
        <f t="shared" si="5"/>
        <v>2.7617951668584566</v>
      </c>
      <c r="H48" s="58" t="e">
        <f t="shared" si="6"/>
        <v>#N/A</v>
      </c>
      <c r="J48" s="2"/>
    </row>
    <row r="49" spans="1:10" ht="12">
      <c r="A49" s="9">
        <v>435</v>
      </c>
      <c r="B49" s="46">
        <f t="shared" si="0"/>
        <v>8.526041666666666</v>
      </c>
      <c r="C49" s="43">
        <f t="shared" si="1"/>
        <v>12.692708333333332</v>
      </c>
      <c r="D49" s="50">
        <f t="shared" si="2"/>
        <v>3.0499999999999994</v>
      </c>
      <c r="E49" s="56">
        <f t="shared" si="3"/>
        <v>5.55</v>
      </c>
      <c r="F49" s="53">
        <f t="shared" si="4"/>
        <v>5.55</v>
      </c>
      <c r="G49" s="75">
        <f t="shared" si="5"/>
        <v>2.210453603499884</v>
      </c>
      <c r="H49" s="58">
        <f t="shared" si="6"/>
        <v>20.991253644314746</v>
      </c>
      <c r="J49" s="2"/>
    </row>
    <row r="50" spans="1:10" ht="12">
      <c r="A50" s="9">
        <v>450</v>
      </c>
      <c r="B50" s="46">
        <f t="shared" si="0"/>
        <v>8.072916666666666</v>
      </c>
      <c r="C50" s="43">
        <f t="shared" si="1"/>
        <v>12.239583333333332</v>
      </c>
      <c r="D50" s="50">
        <f t="shared" si="2"/>
        <v>3.4999999999999996</v>
      </c>
      <c r="E50" s="56">
        <f t="shared" si="3"/>
        <v>5.999999999999999</v>
      </c>
      <c r="F50" s="53">
        <f t="shared" si="4"/>
        <v>5.999999999999999</v>
      </c>
      <c r="G50" s="75">
        <f t="shared" si="5"/>
        <v>1.8426103646833007</v>
      </c>
      <c r="H50" s="58">
        <f t="shared" si="6"/>
        <v>5.950413223140486</v>
      </c>
      <c r="J50" s="2"/>
    </row>
    <row r="51" spans="1:10" ht="12">
      <c r="A51" s="9">
        <v>465</v>
      </c>
      <c r="B51" s="46">
        <f t="shared" si="0"/>
        <v>7.619791666666666</v>
      </c>
      <c r="C51" s="43">
        <f t="shared" si="1"/>
        <v>11.786458333333332</v>
      </c>
      <c r="D51" s="50">
        <f t="shared" si="2"/>
        <v>3.9499999999999993</v>
      </c>
      <c r="E51" s="56">
        <f t="shared" si="3"/>
        <v>6.449999999999999</v>
      </c>
      <c r="F51" s="53">
        <f t="shared" si="4"/>
        <v>6.449999999999999</v>
      </c>
      <c r="G51" s="75">
        <f t="shared" si="5"/>
        <v>1.5797268389007728</v>
      </c>
      <c r="H51" s="58">
        <f t="shared" si="6"/>
        <v>3.466538276360131</v>
      </c>
      <c r="J51" s="2"/>
    </row>
    <row r="52" spans="1:10" ht="12">
      <c r="A52" s="9">
        <v>480</v>
      </c>
      <c r="B52" s="46">
        <f t="shared" si="0"/>
        <v>7.166666666666666</v>
      </c>
      <c r="C52" s="43">
        <f t="shared" si="1"/>
        <v>11.333333333333332</v>
      </c>
      <c r="D52" s="50">
        <f t="shared" si="2"/>
        <v>4.3999999999999995</v>
      </c>
      <c r="E52" s="56">
        <f t="shared" si="3"/>
        <v>6.8999999999999995</v>
      </c>
      <c r="F52" s="53">
        <f t="shared" si="4"/>
        <v>6.8999999999999995</v>
      </c>
      <c r="G52" s="75">
        <f t="shared" si="5"/>
        <v>1.3824884792626724</v>
      </c>
      <c r="H52" s="58">
        <f t="shared" si="6"/>
        <v>2.4456521739130417</v>
      </c>
      <c r="J52" s="2"/>
    </row>
    <row r="53" spans="1:10" ht="12">
      <c r="A53" s="9">
        <v>495</v>
      </c>
      <c r="B53" s="46">
        <f t="shared" si="0"/>
        <v>6.713541666666666</v>
      </c>
      <c r="C53" s="43">
        <f t="shared" si="1"/>
        <v>10.880208333333332</v>
      </c>
      <c r="D53" s="50">
        <f t="shared" si="2"/>
        <v>4.85</v>
      </c>
      <c r="E53" s="56">
        <f t="shared" si="3"/>
        <v>7.35</v>
      </c>
      <c r="F53" s="53">
        <f t="shared" si="4"/>
        <v>7.35</v>
      </c>
      <c r="G53" s="75">
        <f t="shared" si="5"/>
        <v>1.2290359749071817</v>
      </c>
      <c r="H53" s="58">
        <f t="shared" si="6"/>
        <v>1.8892679086853834</v>
      </c>
      <c r="J53" s="2"/>
    </row>
    <row r="54" spans="1:10" ht="12">
      <c r="A54" s="9">
        <v>510</v>
      </c>
      <c r="B54" s="46">
        <f t="shared" si="0"/>
        <v>6.260416666666666</v>
      </c>
      <c r="C54" s="43">
        <f t="shared" si="1"/>
        <v>10.427083333333332</v>
      </c>
      <c r="D54" s="50">
        <f t="shared" si="2"/>
        <v>5.3</v>
      </c>
      <c r="E54" s="56">
        <f t="shared" si="3"/>
        <v>7.8</v>
      </c>
      <c r="F54" s="53">
        <f t="shared" si="4"/>
        <v>7.8</v>
      </c>
      <c r="G54" s="75">
        <f t="shared" si="5"/>
        <v>1.1062456787278172</v>
      </c>
      <c r="H54" s="58">
        <f t="shared" si="6"/>
        <v>1.5391192817443344</v>
      </c>
      <c r="J54" s="2"/>
    </row>
    <row r="55" spans="1:10" ht="12">
      <c r="A55" s="9">
        <v>525</v>
      </c>
      <c r="B55" s="46">
        <f t="shared" si="0"/>
        <v>5.807291666666666</v>
      </c>
      <c r="C55" s="43">
        <f t="shared" si="1"/>
        <v>9.973958333333332</v>
      </c>
      <c r="D55" s="50">
        <f t="shared" si="2"/>
        <v>5.749999999999999</v>
      </c>
      <c r="E55" s="56">
        <f t="shared" si="3"/>
        <v>8.25</v>
      </c>
      <c r="F55" s="53">
        <f t="shared" si="4"/>
        <v>8.25</v>
      </c>
      <c r="G55" s="75">
        <f t="shared" si="5"/>
        <v>1.005762179151388</v>
      </c>
      <c r="H55" s="58">
        <f t="shared" si="6"/>
        <v>1.2984670874661852</v>
      </c>
      <c r="J55" s="10"/>
    </row>
    <row r="56" spans="1:10" ht="12">
      <c r="A56" s="9">
        <v>540</v>
      </c>
      <c r="B56" s="46">
        <f t="shared" si="0"/>
        <v>5.354166666666666</v>
      </c>
      <c r="C56" s="43">
        <f t="shared" si="1"/>
        <v>9.520833333333332</v>
      </c>
      <c r="D56" s="50">
        <f t="shared" si="2"/>
        <v>6.199999999999999</v>
      </c>
      <c r="E56" s="56">
        <f t="shared" si="3"/>
        <v>8.7</v>
      </c>
      <c r="F56" s="53">
        <f t="shared" si="4"/>
        <v>8.7</v>
      </c>
      <c r="G56" s="75">
        <f t="shared" si="5"/>
        <v>0.9220130618517094</v>
      </c>
      <c r="H56" s="58">
        <f t="shared" si="6"/>
        <v>1.1228945726762316</v>
      </c>
      <c r="I56" s="8"/>
      <c r="J56" s="2"/>
    </row>
    <row r="57" spans="1:10" ht="12">
      <c r="A57" s="9">
        <v>555</v>
      </c>
      <c r="B57" s="46">
        <f t="shared" si="0"/>
        <v>4.901041666666666</v>
      </c>
      <c r="C57" s="43">
        <f t="shared" si="1"/>
        <v>9.067708333333332</v>
      </c>
      <c r="D57" s="50">
        <f t="shared" si="2"/>
        <v>6.6499999999999995</v>
      </c>
      <c r="E57" s="56">
        <f t="shared" si="3"/>
        <v>9.149999999999999</v>
      </c>
      <c r="F57" s="53">
        <f t="shared" si="4"/>
        <v>9.149999999999999</v>
      </c>
      <c r="G57" s="75">
        <f t="shared" si="5"/>
        <v>0.8511392853976415</v>
      </c>
      <c r="H57" s="58">
        <f t="shared" si="6"/>
        <v>0.9891468608325317</v>
      </c>
      <c r="J57" s="2"/>
    </row>
    <row r="58" spans="1:10" ht="12">
      <c r="A58" s="9">
        <v>570</v>
      </c>
      <c r="B58" s="46">
        <f t="shared" si="0"/>
        <v>4.447916666666666</v>
      </c>
      <c r="C58" s="43">
        <f t="shared" si="1"/>
        <v>8.614583333333332</v>
      </c>
      <c r="D58" s="50">
        <f t="shared" si="2"/>
        <v>7.1</v>
      </c>
      <c r="E58" s="56">
        <f t="shared" si="3"/>
        <v>9.6</v>
      </c>
      <c r="F58" s="53">
        <f t="shared" si="4"/>
        <v>9.6</v>
      </c>
      <c r="G58" s="75">
        <f t="shared" si="5"/>
        <v>0.7903836654042482</v>
      </c>
      <c r="H58" s="58">
        <f t="shared" si="6"/>
        <v>0.8838693837466238</v>
      </c>
      <c r="J58" s="2"/>
    </row>
    <row r="59" spans="1:10" ht="12">
      <c r="A59" s="9">
        <v>585</v>
      </c>
      <c r="B59" s="46">
        <f t="shared" si="0"/>
        <v>3.994791666666666</v>
      </c>
      <c r="C59" s="43">
        <f t="shared" si="1"/>
        <v>8.161458333333332</v>
      </c>
      <c r="D59" s="50">
        <f t="shared" si="2"/>
        <v>7.549999999999999</v>
      </c>
      <c r="E59" s="56">
        <f t="shared" si="3"/>
        <v>10.049999999999999</v>
      </c>
      <c r="F59" s="53">
        <f t="shared" si="4"/>
        <v>10.049999999999999</v>
      </c>
      <c r="G59" s="75">
        <f t="shared" si="5"/>
        <v>0.7377238146468914</v>
      </c>
      <c r="H59" s="58">
        <f t="shared" si="6"/>
        <v>0.7988461111727503</v>
      </c>
      <c r="J59" s="5"/>
    </row>
    <row r="60" spans="1:10" ht="12">
      <c r="A60" s="9">
        <v>600</v>
      </c>
      <c r="B60" s="46">
        <f t="shared" si="0"/>
        <v>3.5416666666666656</v>
      </c>
      <c r="C60" s="43">
        <f t="shared" si="1"/>
        <v>7.708333333333332</v>
      </c>
      <c r="D60" s="50">
        <f t="shared" si="2"/>
        <v>7.999999999999999</v>
      </c>
      <c r="E60" s="56">
        <f t="shared" si="3"/>
        <v>10.5</v>
      </c>
      <c r="F60" s="53">
        <f t="shared" si="4"/>
        <v>10.5</v>
      </c>
      <c r="G60" s="75">
        <f t="shared" si="5"/>
        <v>0.6916426512968299</v>
      </c>
      <c r="H60" s="58">
        <f t="shared" si="6"/>
        <v>0.7287449392712548</v>
      </c>
      <c r="J60" s="5"/>
    </row>
    <row r="61" spans="1:10" ht="12">
      <c r="A61" s="9">
        <v>615</v>
      </c>
      <c r="B61" s="46">
        <f t="shared" si="0"/>
        <v>3.0885416666666656</v>
      </c>
      <c r="C61" s="43">
        <f t="shared" si="1"/>
        <v>7.255208333333332</v>
      </c>
      <c r="D61" s="50">
        <f t="shared" si="2"/>
        <v>8.45</v>
      </c>
      <c r="E61" s="56">
        <f t="shared" si="3"/>
        <v>10.95</v>
      </c>
      <c r="F61" s="53">
        <f t="shared" si="4"/>
        <v>10.95</v>
      </c>
      <c r="G61" s="75">
        <f t="shared" si="5"/>
        <v>0.6509798603105715</v>
      </c>
      <c r="H61" s="58">
        <f t="shared" si="6"/>
        <v>0.6699544058807108</v>
      </c>
      <c r="J61" s="2"/>
    </row>
    <row r="62" spans="1:10" ht="12">
      <c r="A62" s="9">
        <v>630</v>
      </c>
      <c r="B62" s="46">
        <f t="shared" si="0"/>
        <v>2.6354166666666656</v>
      </c>
      <c r="C62" s="43">
        <f t="shared" si="1"/>
        <v>6.802083333333332</v>
      </c>
      <c r="D62" s="50">
        <f t="shared" si="2"/>
        <v>8.899999999999999</v>
      </c>
      <c r="E62" s="56">
        <f t="shared" si="3"/>
        <v>11.399999999999999</v>
      </c>
      <c r="F62" s="53">
        <f t="shared" si="4"/>
        <v>11.399999999999999</v>
      </c>
      <c r="G62" s="75">
        <f t="shared" si="5"/>
        <v>0.6148328423209939</v>
      </c>
      <c r="H62" s="58">
        <f t="shared" si="6"/>
        <v>0.619941449974169</v>
      </c>
      <c r="J62" s="2"/>
    </row>
    <row r="63" spans="1:10" ht="12">
      <c r="A63" s="9">
        <v>645</v>
      </c>
      <c r="B63" s="46">
        <f t="shared" si="0"/>
        <v>2.1822916666666656</v>
      </c>
      <c r="C63" s="43">
        <f t="shared" si="1"/>
        <v>6.348958333333332</v>
      </c>
      <c r="D63" s="50">
        <f t="shared" si="2"/>
        <v>9.35</v>
      </c>
      <c r="E63" s="56">
        <f t="shared" si="3"/>
        <v>11.85</v>
      </c>
      <c r="F63" s="53">
        <f t="shared" si="4"/>
        <v>11.85</v>
      </c>
      <c r="G63" s="75">
        <f t="shared" si="5"/>
        <v>0.5824889266428007</v>
      </c>
      <c r="H63" s="58">
        <f t="shared" si="6"/>
        <v>0.5768768528162806</v>
      </c>
      <c r="J63" s="2"/>
    </row>
    <row r="64" spans="1:10" ht="12">
      <c r="A64" s="9">
        <v>660</v>
      </c>
      <c r="B64" s="46">
        <f t="shared" si="0"/>
        <v>1.7291666666666659</v>
      </c>
      <c r="C64" s="43">
        <f t="shared" si="1"/>
        <v>5.895833333333332</v>
      </c>
      <c r="D64" s="50">
        <f t="shared" si="2"/>
        <v>9.799999999999999</v>
      </c>
      <c r="E64" s="56">
        <f t="shared" si="3"/>
        <v>12.299999999999999</v>
      </c>
      <c r="F64" s="53">
        <f t="shared" si="4"/>
        <v>12.299999999999999</v>
      </c>
      <c r="G64" s="75">
        <f t="shared" si="5"/>
        <v>0.5533779109983858</v>
      </c>
      <c r="H64" s="58">
        <f t="shared" si="6"/>
        <v>0.5394066526820497</v>
      </c>
      <c r="J64" s="2"/>
    </row>
    <row r="65" spans="1:10" ht="12">
      <c r="A65" s="9">
        <v>675</v>
      </c>
      <c r="B65" s="46">
        <f t="shared" si="0"/>
        <v>1.2760416666666656</v>
      </c>
      <c r="C65" s="43">
        <f t="shared" si="1"/>
        <v>5.442708333333332</v>
      </c>
      <c r="D65" s="50">
        <f t="shared" si="2"/>
        <v>10.25</v>
      </c>
      <c r="E65" s="56">
        <f t="shared" si="3"/>
        <v>12.75</v>
      </c>
      <c r="F65" s="53">
        <f t="shared" si="4"/>
        <v>12.75</v>
      </c>
      <c r="G65" s="75">
        <f t="shared" si="5"/>
        <v>0.5270381553664562</v>
      </c>
      <c r="H65" s="58">
        <f t="shared" si="6"/>
        <v>0.5065072106929299</v>
      </c>
      <c r="J65" s="2"/>
    </row>
    <row r="66" spans="1:10" ht="12">
      <c r="A66" s="9">
        <v>690</v>
      </c>
      <c r="B66" s="46">
        <f t="shared" si="0"/>
        <v>0.8229166666666657</v>
      </c>
      <c r="C66" s="43">
        <f t="shared" si="1"/>
        <v>4.989583333333332</v>
      </c>
      <c r="D66" s="50">
        <f t="shared" si="2"/>
        <v>10.7</v>
      </c>
      <c r="E66" s="56">
        <f t="shared" si="3"/>
        <v>13.2</v>
      </c>
      <c r="F66" s="53">
        <f t="shared" si="4"/>
        <v>13.2</v>
      </c>
      <c r="G66" s="75">
        <f t="shared" si="5"/>
        <v>0.5030919190860496</v>
      </c>
      <c r="H66" s="58">
        <f t="shared" si="6"/>
        <v>0.47739026654289873</v>
      </c>
      <c r="J66" s="2"/>
    </row>
    <row r="67" spans="1:10" ht="12">
      <c r="A67" s="9">
        <v>705</v>
      </c>
      <c r="B67" s="46">
        <f t="shared" si="0"/>
        <v>0.3697916666666657</v>
      </c>
      <c r="C67" s="43">
        <f t="shared" si="1"/>
        <v>4.536458333333332</v>
      </c>
      <c r="D67" s="50">
        <f t="shared" si="2"/>
        <v>11.149999999999999</v>
      </c>
      <c r="E67" s="56">
        <f t="shared" si="3"/>
        <v>13.649999999999999</v>
      </c>
      <c r="F67" s="53">
        <f t="shared" si="4"/>
        <v>13.649999999999999</v>
      </c>
      <c r="G67" s="75">
        <f t="shared" si="5"/>
        <v>0.4812271291794074</v>
      </c>
      <c r="H67" s="58">
        <f t="shared" si="6"/>
        <v>0.45143896169038805</v>
      </c>
      <c r="J67" s="2"/>
    </row>
    <row r="68" spans="1:10" ht="12">
      <c r="A68" s="9">
        <v>720</v>
      </c>
      <c r="B68" s="46">
        <f t="shared" si="0"/>
        <v>-0.08333333333333433</v>
      </c>
      <c r="C68" s="43">
        <f t="shared" si="1"/>
        <v>4.083333333333332</v>
      </c>
      <c r="D68" s="50">
        <f t="shared" si="2"/>
        <v>11.6</v>
      </c>
      <c r="E68" s="56">
        <f t="shared" si="3"/>
        <v>14.1</v>
      </c>
      <c r="F68" s="53">
        <f t="shared" si="4"/>
        <v>14.1</v>
      </c>
      <c r="G68" s="75">
        <f t="shared" si="5"/>
        <v>0.4611837048424288</v>
      </c>
      <c r="H68" s="58">
        <f t="shared" si="6"/>
        <v>0.4281636536631779</v>
      </c>
      <c r="J68" s="2"/>
    </row>
    <row r="69" spans="1:10" ht="12">
      <c r="A69" s="9">
        <v>735</v>
      </c>
      <c r="B69" s="46">
        <f t="shared" si="0"/>
        <v>-0.5364583333333344</v>
      </c>
      <c r="C69" s="43">
        <f t="shared" si="1"/>
        <v>3.630208333333332</v>
      </c>
      <c r="D69" s="50">
        <f t="shared" si="2"/>
        <v>12.049999999999999</v>
      </c>
      <c r="E69" s="56">
        <f t="shared" si="3"/>
        <v>14.549999999999999</v>
      </c>
      <c r="F69" s="53">
        <f t="shared" si="4"/>
        <v>14.549999999999999</v>
      </c>
      <c r="G69" s="75">
        <f t="shared" si="5"/>
        <v>0.44274316284646953</v>
      </c>
      <c r="H69" s="58">
        <f t="shared" si="6"/>
        <v>0.4071707289487077</v>
      </c>
      <c r="J69" s="2"/>
    </row>
    <row r="70" spans="1:10" ht="12">
      <c r="A70" s="9">
        <v>750</v>
      </c>
      <c r="B70" s="46">
        <f t="shared" si="0"/>
        <v>-0.9895833333333344</v>
      </c>
      <c r="C70" s="43">
        <f t="shared" si="1"/>
        <v>3.177083333333332</v>
      </c>
      <c r="D70" s="50">
        <f t="shared" si="2"/>
        <v>12.5</v>
      </c>
      <c r="E70" s="56">
        <f t="shared" si="3"/>
        <v>15</v>
      </c>
      <c r="F70" s="53">
        <f t="shared" si="4"/>
        <v>15</v>
      </c>
      <c r="G70" s="75">
        <f t="shared" si="5"/>
        <v>0.425720620842572</v>
      </c>
      <c r="H70" s="58">
        <f t="shared" si="6"/>
        <v>0.3881401617250673</v>
      </c>
      <c r="J70" s="2"/>
    </row>
    <row r="71" spans="1:10" ht="12">
      <c r="A71" s="9">
        <v>765</v>
      </c>
      <c r="B71" s="46">
        <f t="shared" si="0"/>
        <v>-1.4427083333333344</v>
      </c>
      <c r="C71" s="43">
        <f t="shared" si="1"/>
        <v>2.723958333333332</v>
      </c>
      <c r="D71" s="50">
        <f t="shared" si="2"/>
        <v>12.95</v>
      </c>
      <c r="E71" s="56">
        <f t="shared" si="3"/>
        <v>15.45</v>
      </c>
      <c r="F71" s="53">
        <f t="shared" si="4"/>
        <v>15.45</v>
      </c>
      <c r="G71" s="75">
        <f t="shared" si="5"/>
        <v>0.40995857710210526</v>
      </c>
      <c r="H71" s="58">
        <f t="shared" si="6"/>
        <v>0.37080908482257807</v>
      </c>
      <c r="J71" s="2"/>
    </row>
    <row r="72" spans="1:10" ht="12">
      <c r="A72" s="9">
        <v>780</v>
      </c>
      <c r="B72" s="46">
        <f t="shared" si="0"/>
        <v>-1.8958333333333344</v>
      </c>
      <c r="C72" s="43">
        <f t="shared" si="1"/>
        <v>2.270833333333332</v>
      </c>
      <c r="D72" s="50">
        <f t="shared" si="2"/>
        <v>13.399999999999999</v>
      </c>
      <c r="E72" s="56">
        <f t="shared" si="3"/>
        <v>15.899999999999999</v>
      </c>
      <c r="F72" s="53">
        <f t="shared" si="4"/>
        <v>15.899999999999999</v>
      </c>
      <c r="G72" s="75">
        <f t="shared" si="5"/>
        <v>0.39532202273101624</v>
      </c>
      <c r="H72" s="58">
        <f t="shared" si="6"/>
        <v>0.3549595740485111</v>
      </c>
      <c r="J72" s="2"/>
    </row>
    <row r="73" spans="1:10" ht="12">
      <c r="A73" s="9">
        <v>795</v>
      </c>
      <c r="B73" s="46">
        <f t="shared" si="0"/>
        <v>-2.3489583333333344</v>
      </c>
      <c r="C73" s="43">
        <f t="shared" si="1"/>
        <v>1.8177083333333321</v>
      </c>
      <c r="D73" s="50">
        <f t="shared" si="2"/>
        <v>13.85</v>
      </c>
      <c r="E73" s="56">
        <f t="shared" si="3"/>
        <v>16.349999999999998</v>
      </c>
      <c r="F73" s="53">
        <f t="shared" si="4"/>
        <v>16.349999999999998</v>
      </c>
      <c r="G73" s="75">
        <f t="shared" si="5"/>
        <v>0.3816945648284362</v>
      </c>
      <c r="H73" s="58">
        <f t="shared" si="6"/>
        <v>0.3404094369060564</v>
      </c>
      <c r="J73" s="2"/>
    </row>
    <row r="74" spans="7:10" ht="12">
      <c r="G74" s="72"/>
      <c r="J74" s="2"/>
    </row>
    <row r="75" ht="12" hidden="1">
      <c r="J75" s="2"/>
    </row>
    <row r="76" spans="1:10" ht="12" hidden="1">
      <c r="A76" s="2" t="s">
        <v>53</v>
      </c>
      <c r="J76" s="2"/>
    </row>
    <row r="77" ht="12" hidden="1">
      <c r="J77" s="2"/>
    </row>
    <row r="78" ht="12" hidden="1">
      <c r="J78" s="2"/>
    </row>
    <row r="79" ht="12" hidden="1">
      <c r="J79" s="2"/>
    </row>
    <row r="80" ht="12" hidden="1">
      <c r="J80" s="2"/>
    </row>
    <row r="81" ht="12" hidden="1">
      <c r="J81" s="2"/>
    </row>
    <row r="82" ht="12" hidden="1"/>
    <row r="83" ht="12" hidden="1"/>
    <row r="84" spans="9:14" ht="12" hidden="1">
      <c r="I84" s="2"/>
      <c r="J84" s="2"/>
      <c r="K84" s="2"/>
      <c r="L84" s="2"/>
      <c r="M84" s="2"/>
      <c r="N84" s="2"/>
    </row>
    <row r="85" spans="10:14" ht="12" hidden="1">
      <c r="J85" s="2"/>
      <c r="K85" s="2"/>
      <c r="L85" s="2"/>
      <c r="M85" s="2"/>
      <c r="N85" s="2"/>
    </row>
    <row r="86" spans="1:14" ht="12" hidden="1">
      <c r="A86" s="2" t="s">
        <v>54</v>
      </c>
      <c r="C86" s="2" t="s">
        <v>55</v>
      </c>
      <c r="I86" s="2"/>
      <c r="J86" s="2"/>
      <c r="K86" s="2"/>
      <c r="L86" s="2"/>
      <c r="M86" s="2"/>
      <c r="N86" s="2"/>
    </row>
    <row r="87" spans="10:13" ht="12" hidden="1">
      <c r="J87" s="2"/>
      <c r="K87" s="2"/>
      <c r="L87" s="2"/>
      <c r="M87" s="2"/>
    </row>
    <row r="88" spans="4:13" ht="12" hidden="1">
      <c r="D88" s="2" t="s">
        <v>56</v>
      </c>
      <c r="L88" s="2"/>
      <c r="M88" s="2"/>
    </row>
    <row r="89" spans="2:13" ht="12" hidden="1">
      <c r="B89" s="2" t="s">
        <v>57</v>
      </c>
      <c r="M89" s="2"/>
    </row>
    <row r="90" ht="12" hidden="1">
      <c r="E90" s="2" t="s">
        <v>58</v>
      </c>
    </row>
    <row r="91" spans="6:12" ht="12" hidden="1">
      <c r="F91" s="2" t="s">
        <v>59</v>
      </c>
      <c r="I91" s="2"/>
      <c r="J91" s="2"/>
      <c r="K91" s="2"/>
      <c r="L91" s="2"/>
    </row>
    <row r="92" spans="7:12" ht="12" hidden="1">
      <c r="G92" s="2" t="s">
        <v>60</v>
      </c>
      <c r="J92" s="2"/>
      <c r="K92" s="2"/>
      <c r="L92" s="2"/>
    </row>
    <row r="93" spans="10:12" ht="12" hidden="1">
      <c r="J93" s="2"/>
      <c r="K93" s="2"/>
      <c r="L93" s="2"/>
    </row>
    <row r="94" spans="10:11" ht="12" hidden="1">
      <c r="J94" s="2"/>
      <c r="K94" s="2"/>
    </row>
    <row r="95" ht="12" hidden="1">
      <c r="H95" s="2" t="s">
        <v>61</v>
      </c>
    </row>
    <row r="96" spans="9:16" ht="12" hidden="1">
      <c r="I96" s="2"/>
      <c r="J96" s="2"/>
      <c r="K96" s="2"/>
      <c r="L96" s="2"/>
      <c r="M96" s="2"/>
      <c r="N96" s="2"/>
      <c r="O96" s="2"/>
      <c r="P96" s="2"/>
    </row>
    <row r="97" spans="10:16" ht="12" hidden="1">
      <c r="J97" s="2"/>
      <c r="K97" s="2"/>
      <c r="L97" s="2"/>
      <c r="M97" s="2"/>
      <c r="N97" s="2"/>
      <c r="O97" s="2"/>
      <c r="P97" s="2"/>
    </row>
    <row r="98" spans="2:16" ht="12" hidden="1">
      <c r="B98" s="2" t="s">
        <v>62</v>
      </c>
      <c r="J98" s="2"/>
      <c r="K98" s="2"/>
      <c r="L98" s="2"/>
      <c r="M98" s="2"/>
      <c r="N98" s="2"/>
      <c r="O98" s="2"/>
      <c r="P98" s="2"/>
    </row>
    <row r="99" ht="12" hidden="1"/>
    <row r="100" spans="9:10" ht="12" hidden="1">
      <c r="I100" s="2"/>
      <c r="J100" s="2"/>
    </row>
    <row r="101" ht="12">
      <c r="J101" s="2"/>
    </row>
    <row r="102" spans="1:10" ht="12">
      <c r="A102" s="4" t="s">
        <v>1</v>
      </c>
      <c r="B102" s="4" t="s">
        <v>1</v>
      </c>
      <c r="C102" s="4" t="s">
        <v>1</v>
      </c>
      <c r="D102" s="4" t="s">
        <v>1</v>
      </c>
      <c r="J102" s="2"/>
    </row>
    <row r="103" spans="1:10" ht="12">
      <c r="A103" s="84" t="s">
        <v>63</v>
      </c>
      <c r="B103" s="85"/>
      <c r="C103" s="85"/>
      <c r="D103" s="86">
        <v>0.5</v>
      </c>
      <c r="J103" s="2"/>
    </row>
    <row r="104" spans="1:4" ht="12">
      <c r="A104" s="84" t="s">
        <v>64</v>
      </c>
      <c r="B104" s="85"/>
      <c r="C104" s="85"/>
      <c r="D104" s="85"/>
    </row>
    <row r="105" spans="1:10" ht="12">
      <c r="A105" s="4" t="s">
        <v>1</v>
      </c>
      <c r="B105" s="4" t="s">
        <v>1</v>
      </c>
      <c r="C105" s="4" t="s">
        <v>1</v>
      </c>
      <c r="D105" s="4" t="s">
        <v>1</v>
      </c>
      <c r="I105" s="2"/>
      <c r="J105" s="2"/>
    </row>
    <row r="106" spans="1:10" ht="12">
      <c r="A106" s="87" t="s">
        <v>65</v>
      </c>
      <c r="B106" s="88"/>
      <c r="C106" s="89" t="s">
        <v>66</v>
      </c>
      <c r="D106" s="89" t="s">
        <v>67</v>
      </c>
      <c r="J106" s="2"/>
    </row>
    <row r="107" spans="1:10" ht="12">
      <c r="A107" s="87" t="s">
        <v>68</v>
      </c>
      <c r="B107" s="88"/>
      <c r="C107" s="90">
        <v>0.65</v>
      </c>
      <c r="D107" s="90">
        <v>0.95</v>
      </c>
      <c r="J107" s="2"/>
    </row>
    <row r="108" spans="1:10" ht="12">
      <c r="A108" s="87" t="s">
        <v>69</v>
      </c>
      <c r="B108" s="88"/>
      <c r="C108" s="90">
        <v>0.15</v>
      </c>
      <c r="D108" s="90">
        <v>0.35</v>
      </c>
      <c r="J108" s="2"/>
    </row>
    <row r="109" spans="1:10" ht="12">
      <c r="A109" s="87" t="s">
        <v>70</v>
      </c>
      <c r="B109" s="88"/>
      <c r="C109" s="90">
        <v>8</v>
      </c>
      <c r="D109" s="90">
        <v>16</v>
      </c>
      <c r="J109" s="2"/>
    </row>
    <row r="110" spans="1:4" ht="12">
      <c r="A110" s="87" t="s">
        <v>71</v>
      </c>
      <c r="B110" s="88"/>
      <c r="C110" s="90">
        <v>0.2</v>
      </c>
      <c r="D110" s="90">
        <v>0.4</v>
      </c>
    </row>
    <row r="111" spans="1:10" ht="12">
      <c r="A111" s="87" t="s">
        <v>72</v>
      </c>
      <c r="B111" s="88"/>
      <c r="C111" s="90">
        <v>7</v>
      </c>
      <c r="D111" s="90">
        <v>17</v>
      </c>
      <c r="I111" s="2"/>
      <c r="J111" s="2"/>
    </row>
    <row r="112" spans="1:10" ht="12">
      <c r="A112" s="4" t="s">
        <v>1</v>
      </c>
      <c r="B112" s="4" t="s">
        <v>1</v>
      </c>
      <c r="C112" s="4" t="s">
        <v>1</v>
      </c>
      <c r="D112" s="4" t="s">
        <v>1</v>
      </c>
      <c r="J112" s="2"/>
    </row>
    <row r="113" ht="12">
      <c r="J113" s="2"/>
    </row>
    <row r="114" ht="12">
      <c r="J114" s="2"/>
    </row>
    <row r="115" spans="1:10" ht="12">
      <c r="A115" s="6" t="s">
        <v>73</v>
      </c>
      <c r="C115" s="1" t="s">
        <v>74</v>
      </c>
      <c r="J115" s="2"/>
    </row>
    <row r="116" ht="12">
      <c r="J116" s="2"/>
    </row>
    <row r="117" spans="1:10" ht="12">
      <c r="A117" s="2" t="s">
        <v>75</v>
      </c>
      <c r="J117" s="2"/>
    </row>
    <row r="118" ht="12">
      <c r="A118" s="2" t="s">
        <v>76</v>
      </c>
    </row>
    <row r="119" spans="1:10" ht="12">
      <c r="A119" s="2" t="s">
        <v>77</v>
      </c>
      <c r="I119" s="2"/>
      <c r="J119" s="2"/>
    </row>
    <row r="120" spans="1:10" ht="12">
      <c r="A120" s="2" t="s">
        <v>78</v>
      </c>
      <c r="J120" s="2"/>
    </row>
    <row r="121" spans="1:10" ht="12">
      <c r="A121" s="2" t="s">
        <v>79</v>
      </c>
      <c r="J121" s="2"/>
    </row>
    <row r="122" spans="1:10" ht="12">
      <c r="A122" s="2" t="s">
        <v>80</v>
      </c>
      <c r="J122" s="2"/>
    </row>
    <row r="123" spans="1:10" ht="12">
      <c r="A123" s="2" t="s">
        <v>81</v>
      </c>
      <c r="J123" s="2"/>
    </row>
    <row r="124" ht="12">
      <c r="A124" s="2" t="s">
        <v>82</v>
      </c>
    </row>
    <row r="125" spans="1:12" ht="12">
      <c r="A125" s="2" t="s">
        <v>83</v>
      </c>
      <c r="I125" s="2"/>
      <c r="J125" s="2"/>
      <c r="K125" s="2"/>
      <c r="L125" s="2"/>
    </row>
    <row r="126" spans="1:12" ht="12">
      <c r="A126" s="2" t="s">
        <v>84</v>
      </c>
      <c r="J126" s="2"/>
      <c r="K126" s="2"/>
      <c r="L126" s="2"/>
    </row>
    <row r="127" spans="1:12" ht="12">
      <c r="A127" s="2" t="s">
        <v>85</v>
      </c>
      <c r="J127" s="2"/>
      <c r="K127" s="2"/>
      <c r="L127" s="2"/>
    </row>
    <row r="128" spans="1:12" ht="12">
      <c r="A128" s="2" t="s">
        <v>86</v>
      </c>
      <c r="J128" s="2"/>
      <c r="K128" s="2"/>
      <c r="L128" s="2"/>
    </row>
    <row r="129" spans="1:12" ht="12">
      <c r="A129" s="2" t="s">
        <v>87</v>
      </c>
      <c r="J129" s="2"/>
      <c r="K129" s="2"/>
      <c r="L129" s="2"/>
    </row>
    <row r="130" ht="12">
      <c r="A130" s="2" t="s">
        <v>88</v>
      </c>
    </row>
    <row r="131" spans="1:10" ht="12">
      <c r="A131" s="2" t="s">
        <v>89</v>
      </c>
      <c r="I131" s="2"/>
      <c r="J131" s="2"/>
    </row>
    <row r="132" spans="1:10" ht="12">
      <c r="A132" s="2" t="s">
        <v>90</v>
      </c>
      <c r="I132" s="2"/>
      <c r="J132" s="2"/>
    </row>
    <row r="133" spans="1:10" ht="12">
      <c r="A133" s="6" t="s">
        <v>16</v>
      </c>
      <c r="J133" s="2"/>
    </row>
    <row r="134" spans="1:10" ht="12">
      <c r="A134" s="91" t="s">
        <v>91</v>
      </c>
      <c r="J134" s="2"/>
    </row>
    <row r="135" spans="1:10" ht="12">
      <c r="A135" s="2" t="s">
        <v>92</v>
      </c>
      <c r="J135" s="2"/>
    </row>
    <row r="136" spans="1:10" ht="12">
      <c r="A136" s="2" t="s">
        <v>93</v>
      </c>
      <c r="J136" s="2"/>
    </row>
    <row r="137" ht="12">
      <c r="A137" s="2" t="s">
        <v>94</v>
      </c>
    </row>
    <row r="138" spans="9:12" ht="12">
      <c r="I138" s="2"/>
      <c r="J138" s="2"/>
      <c r="K138" s="2"/>
      <c r="L138" s="2"/>
    </row>
    <row r="139" spans="1:12" ht="12">
      <c r="A139" s="2" t="s">
        <v>95</v>
      </c>
      <c r="J139" s="2"/>
      <c r="K139" s="2"/>
      <c r="L139" s="2"/>
    </row>
    <row r="140" spans="1:12" ht="12">
      <c r="A140" s="2" t="s">
        <v>96</v>
      </c>
      <c r="J140" s="2"/>
      <c r="K140" s="2"/>
      <c r="L140" s="2"/>
    </row>
    <row r="141" spans="1:12" ht="12">
      <c r="A141" s="2" t="s">
        <v>97</v>
      </c>
      <c r="K141" s="2"/>
      <c r="L141" s="2"/>
    </row>
    <row r="142" ht="12">
      <c r="A142" s="2" t="s">
        <v>98</v>
      </c>
    </row>
    <row r="143" spans="9:12" ht="12">
      <c r="I143" s="2"/>
      <c r="J143" s="2"/>
      <c r="K143" s="2"/>
      <c r="L143" s="2"/>
    </row>
    <row r="144" spans="1:12" ht="12">
      <c r="A144" s="2" t="s">
        <v>99</v>
      </c>
      <c r="J144" s="2"/>
      <c r="K144" s="2"/>
      <c r="L144" s="2"/>
    </row>
    <row r="145" spans="1:12" ht="12">
      <c r="A145" s="2" t="s">
        <v>100</v>
      </c>
      <c r="J145" s="2"/>
      <c r="K145" s="2"/>
      <c r="L145" s="2"/>
    </row>
    <row r="147" ht="12">
      <c r="A147" s="91" t="s">
        <v>101</v>
      </c>
    </row>
    <row r="148" spans="1:10" ht="12">
      <c r="A148" s="2" t="s">
        <v>102</v>
      </c>
      <c r="I148" s="2"/>
      <c r="J148" s="2"/>
    </row>
    <row r="149" spans="1:10" ht="12">
      <c r="A149" s="2" t="s">
        <v>103</v>
      </c>
      <c r="J149" s="2"/>
    </row>
    <row r="150" spans="1:10" ht="12">
      <c r="A150" s="2" t="s">
        <v>104</v>
      </c>
      <c r="J150" s="2"/>
    </row>
    <row r="151" spans="1:10" ht="12">
      <c r="A151" s="2" t="s">
        <v>105</v>
      </c>
      <c r="J151" s="2"/>
    </row>
    <row r="152" ht="12">
      <c r="J152" s="2"/>
    </row>
    <row r="153" ht="12">
      <c r="A153" s="2" t="s">
        <v>106</v>
      </c>
    </row>
    <row r="154" spans="1:10" ht="12">
      <c r="A154" s="2" t="s">
        <v>107</v>
      </c>
      <c r="I154" s="2"/>
      <c r="J154" s="2"/>
    </row>
    <row r="155" spans="1:10" ht="12">
      <c r="A155" s="2" t="s">
        <v>108</v>
      </c>
      <c r="I155" s="2"/>
      <c r="J155" s="2"/>
    </row>
    <row r="156" spans="1:10" ht="12">
      <c r="A156" s="2" t="s">
        <v>109</v>
      </c>
      <c r="J156" s="2"/>
    </row>
    <row r="157" spans="1:10" ht="12">
      <c r="A157" s="2" t="s">
        <v>110</v>
      </c>
      <c r="J157" s="2"/>
    </row>
    <row r="158" spans="1:10" ht="12">
      <c r="A158" s="2" t="s">
        <v>111</v>
      </c>
      <c r="J158" s="2"/>
    </row>
    <row r="159" ht="12">
      <c r="J159" s="2"/>
    </row>
    <row r="160" ht="12">
      <c r="A160" s="2" t="s">
        <v>112</v>
      </c>
    </row>
    <row r="161" spans="1:12" ht="12">
      <c r="A161" s="2" t="s">
        <v>113</v>
      </c>
      <c r="I161" s="2"/>
      <c r="J161" s="2"/>
      <c r="K161" s="2"/>
      <c r="L161" s="2"/>
    </row>
    <row r="162" spans="1:12" ht="12">
      <c r="A162" s="2" t="s">
        <v>114</v>
      </c>
      <c r="J162" s="2"/>
      <c r="K162" s="2"/>
      <c r="L162" s="2"/>
    </row>
    <row r="163" spans="3:12" ht="12">
      <c r="C163" s="1"/>
      <c r="J163" s="2"/>
      <c r="K163" s="2"/>
      <c r="L163" s="2"/>
    </row>
    <row r="164" spans="1:12" ht="12">
      <c r="A164" s="7" t="s">
        <v>52</v>
      </c>
      <c r="B164" s="59" t="s">
        <v>123</v>
      </c>
      <c r="C164" s="62" t="s">
        <v>124</v>
      </c>
      <c r="D164" s="23" t="s">
        <v>115</v>
      </c>
      <c r="E164" s="34" t="s">
        <v>116</v>
      </c>
      <c r="F164" s="68" t="s">
        <v>115</v>
      </c>
      <c r="G164" s="66" t="s">
        <v>116</v>
      </c>
      <c r="K164" s="2"/>
      <c r="L164" s="2"/>
    </row>
    <row r="165" spans="1:7" ht="12">
      <c r="A165" s="4" t="s">
        <v>44</v>
      </c>
      <c r="B165" s="60" t="s">
        <v>1</v>
      </c>
      <c r="C165" s="47" t="s">
        <v>1</v>
      </c>
      <c r="D165" s="64" t="s">
        <v>1</v>
      </c>
      <c r="E165" s="57" t="s">
        <v>1</v>
      </c>
      <c r="F165" s="69" t="s">
        <v>1</v>
      </c>
      <c r="G165" s="67" t="s">
        <v>1</v>
      </c>
    </row>
    <row r="166" spans="1:12" ht="12">
      <c r="A166" s="9">
        <v>300</v>
      </c>
      <c r="B166" s="61">
        <f aca="true" t="shared" si="7" ref="B166:B199">1+$D$34*(A166-$B$26)/100</f>
        <v>1</v>
      </c>
      <c r="C166" s="63">
        <f aca="true" t="shared" si="8" ref="C166:C199">1+$D$35*(A166-$B$26)/100</f>
        <v>1</v>
      </c>
      <c r="D166" s="65">
        <f>$G$31*$G$18+$G$32*$G$19/$D$26</f>
        <v>553.6332179930796</v>
      </c>
      <c r="E166" s="58">
        <f aca="true" t="shared" si="9" ref="E166:E199">1+$D$34*(D166-$B$26)/100</f>
        <v>1</v>
      </c>
      <c r="F166" s="70">
        <f aca="true" t="shared" si="10" ref="F166:F199">$B$26+100*(G166-1)/($D$34+0.001)</f>
        <v>29031.849282842722</v>
      </c>
      <c r="G166" s="71">
        <f aca="true" t="shared" si="11" ref="G166:G199">$G$32*$G$19/($B$26-$G$31*$G$18+0.001)</f>
        <v>1.2850584928284272</v>
      </c>
      <c r="I166" s="2"/>
      <c r="J166" s="2"/>
      <c r="K166" s="2"/>
      <c r="L166" s="2"/>
    </row>
    <row r="167" spans="1:12" ht="12">
      <c r="A167" s="9">
        <v>315</v>
      </c>
      <c r="B167" s="61">
        <f t="shared" si="7"/>
        <v>1</v>
      </c>
      <c r="C167" s="63">
        <f t="shared" si="8"/>
        <v>1</v>
      </c>
      <c r="D167" s="65">
        <f aca="true" t="shared" si="12" ref="D167:D199">$G$31*$G$18+$G$32*$G$19/E166</f>
        <v>553.6332179930796</v>
      </c>
      <c r="E167" s="58">
        <f t="shared" si="9"/>
        <v>1</v>
      </c>
      <c r="F167" s="70">
        <f t="shared" si="10"/>
        <v>29031.849282842722</v>
      </c>
      <c r="G167" s="71">
        <f t="shared" si="11"/>
        <v>1.2850584928284272</v>
      </c>
      <c r="J167" s="2"/>
      <c r="K167" s="2"/>
      <c r="L167" s="2"/>
    </row>
    <row r="168" spans="1:12" ht="12">
      <c r="A168" s="9">
        <v>330</v>
      </c>
      <c r="B168" s="61">
        <f t="shared" si="7"/>
        <v>1</v>
      </c>
      <c r="C168" s="63">
        <f t="shared" si="8"/>
        <v>1</v>
      </c>
      <c r="D168" s="65">
        <f t="shared" si="12"/>
        <v>553.6332179930796</v>
      </c>
      <c r="E168" s="58">
        <f t="shared" si="9"/>
        <v>1</v>
      </c>
      <c r="F168" s="70">
        <f t="shared" si="10"/>
        <v>29031.849282842722</v>
      </c>
      <c r="G168" s="71">
        <f t="shared" si="11"/>
        <v>1.2850584928284272</v>
      </c>
      <c r="J168" s="2"/>
      <c r="K168" s="2"/>
      <c r="L168" s="2"/>
    </row>
    <row r="169" spans="1:11" ht="12">
      <c r="A169" s="9">
        <v>345</v>
      </c>
      <c r="B169" s="61">
        <f t="shared" si="7"/>
        <v>1</v>
      </c>
      <c r="C169" s="63">
        <f t="shared" si="8"/>
        <v>1</v>
      </c>
      <c r="D169" s="65">
        <f t="shared" si="12"/>
        <v>553.6332179930796</v>
      </c>
      <c r="E169" s="58">
        <f t="shared" si="9"/>
        <v>1</v>
      </c>
      <c r="F169" s="70">
        <f t="shared" si="10"/>
        <v>29031.849282842722</v>
      </c>
      <c r="G169" s="71">
        <f t="shared" si="11"/>
        <v>1.2850584928284272</v>
      </c>
      <c r="J169" s="2"/>
      <c r="K169" s="2"/>
    </row>
    <row r="170" spans="1:7" ht="12">
      <c r="A170" s="9">
        <v>360</v>
      </c>
      <c r="B170" s="61">
        <f t="shared" si="7"/>
        <v>1</v>
      </c>
      <c r="C170" s="63">
        <f t="shared" si="8"/>
        <v>1</v>
      </c>
      <c r="D170" s="65">
        <f t="shared" si="12"/>
        <v>553.6332179930796</v>
      </c>
      <c r="E170" s="58">
        <f t="shared" si="9"/>
        <v>1</v>
      </c>
      <c r="F170" s="70">
        <f t="shared" si="10"/>
        <v>29031.849282842722</v>
      </c>
      <c r="G170" s="71">
        <f t="shared" si="11"/>
        <v>1.2850584928284272</v>
      </c>
    </row>
    <row r="171" spans="1:11" ht="12">
      <c r="A171" s="9">
        <v>375</v>
      </c>
      <c r="B171" s="61">
        <f t="shared" si="7"/>
        <v>1</v>
      </c>
      <c r="C171" s="63">
        <f t="shared" si="8"/>
        <v>1</v>
      </c>
      <c r="D171" s="65">
        <f t="shared" si="12"/>
        <v>553.6332179930796</v>
      </c>
      <c r="E171" s="58">
        <f t="shared" si="9"/>
        <v>1</v>
      </c>
      <c r="F171" s="70">
        <f t="shared" si="10"/>
        <v>29031.849282842722</v>
      </c>
      <c r="G171" s="71">
        <f t="shared" si="11"/>
        <v>1.2850584928284272</v>
      </c>
      <c r="I171" s="2"/>
      <c r="J171" s="2"/>
      <c r="K171" s="2"/>
    </row>
    <row r="172" spans="1:11" ht="12">
      <c r="A172" s="9">
        <v>390</v>
      </c>
      <c r="B172" s="61">
        <f t="shared" si="7"/>
        <v>1</v>
      </c>
      <c r="C172" s="63">
        <f t="shared" si="8"/>
        <v>1</v>
      </c>
      <c r="D172" s="65">
        <f t="shared" si="12"/>
        <v>553.6332179930796</v>
      </c>
      <c r="E172" s="58">
        <f t="shared" si="9"/>
        <v>1</v>
      </c>
      <c r="F172" s="70">
        <f t="shared" si="10"/>
        <v>29031.849282842722</v>
      </c>
      <c r="G172" s="71">
        <f t="shared" si="11"/>
        <v>1.2850584928284272</v>
      </c>
      <c r="J172" s="2"/>
      <c r="K172" s="2"/>
    </row>
    <row r="173" spans="1:11" ht="12">
      <c r="A173" s="9">
        <v>405</v>
      </c>
      <c r="B173" s="61">
        <f t="shared" si="7"/>
        <v>1</v>
      </c>
      <c r="C173" s="63">
        <f t="shared" si="8"/>
        <v>1</v>
      </c>
      <c r="D173" s="65">
        <f t="shared" si="12"/>
        <v>553.6332179930796</v>
      </c>
      <c r="E173" s="58">
        <f t="shared" si="9"/>
        <v>1</v>
      </c>
      <c r="F173" s="70">
        <f t="shared" si="10"/>
        <v>29031.849282842722</v>
      </c>
      <c r="G173" s="71">
        <f t="shared" si="11"/>
        <v>1.2850584928284272</v>
      </c>
      <c r="J173" s="2"/>
      <c r="K173" s="2"/>
    </row>
    <row r="174" spans="1:11" ht="12">
      <c r="A174" s="9">
        <v>420</v>
      </c>
      <c r="B174" s="61">
        <f t="shared" si="7"/>
        <v>1</v>
      </c>
      <c r="C174" s="63">
        <f t="shared" si="8"/>
        <v>1</v>
      </c>
      <c r="D174" s="65">
        <f t="shared" si="12"/>
        <v>553.6332179930796</v>
      </c>
      <c r="E174" s="58">
        <f t="shared" si="9"/>
        <v>1</v>
      </c>
      <c r="F174" s="70">
        <f t="shared" si="10"/>
        <v>29031.849282842722</v>
      </c>
      <c r="G174" s="71">
        <f t="shared" si="11"/>
        <v>1.2850584928284272</v>
      </c>
      <c r="J174" s="2"/>
      <c r="K174" s="2"/>
    </row>
    <row r="175" spans="1:7" ht="12">
      <c r="A175" s="9">
        <v>435</v>
      </c>
      <c r="B175" s="61">
        <f t="shared" si="7"/>
        <v>1</v>
      </c>
      <c r="C175" s="63">
        <f t="shared" si="8"/>
        <v>1</v>
      </c>
      <c r="D175" s="65">
        <f t="shared" si="12"/>
        <v>553.6332179930796</v>
      </c>
      <c r="E175" s="58">
        <f t="shared" si="9"/>
        <v>1</v>
      </c>
      <c r="F175" s="70">
        <f t="shared" si="10"/>
        <v>29031.849282842722</v>
      </c>
      <c r="G175" s="71">
        <f t="shared" si="11"/>
        <v>1.2850584928284272</v>
      </c>
    </row>
    <row r="176" spans="1:10" ht="12">
      <c r="A176" s="9">
        <v>450</v>
      </c>
      <c r="B176" s="61">
        <f t="shared" si="7"/>
        <v>1</v>
      </c>
      <c r="C176" s="63">
        <f t="shared" si="8"/>
        <v>1</v>
      </c>
      <c r="D176" s="65">
        <f t="shared" si="12"/>
        <v>553.6332179930796</v>
      </c>
      <c r="E176" s="58">
        <f t="shared" si="9"/>
        <v>1</v>
      </c>
      <c r="F176" s="70">
        <f t="shared" si="10"/>
        <v>29031.849282842722</v>
      </c>
      <c r="G176" s="71">
        <f t="shared" si="11"/>
        <v>1.2850584928284272</v>
      </c>
      <c r="I176" s="2"/>
      <c r="J176" s="2"/>
    </row>
    <row r="177" spans="1:10" ht="12">
      <c r="A177" s="9">
        <v>465</v>
      </c>
      <c r="B177" s="61">
        <f t="shared" si="7"/>
        <v>1</v>
      </c>
      <c r="C177" s="63">
        <f t="shared" si="8"/>
        <v>1</v>
      </c>
      <c r="D177" s="65">
        <f t="shared" si="12"/>
        <v>553.6332179930796</v>
      </c>
      <c r="E177" s="58">
        <f t="shared" si="9"/>
        <v>1</v>
      </c>
      <c r="F177" s="70">
        <f t="shared" si="10"/>
        <v>29031.849282842722</v>
      </c>
      <c r="G177" s="71">
        <f t="shared" si="11"/>
        <v>1.2850584928284272</v>
      </c>
      <c r="J177" s="2"/>
    </row>
    <row r="178" spans="1:10" ht="12">
      <c r="A178" s="9">
        <v>480</v>
      </c>
      <c r="B178" s="61">
        <f t="shared" si="7"/>
        <v>1</v>
      </c>
      <c r="C178" s="63">
        <f t="shared" si="8"/>
        <v>1</v>
      </c>
      <c r="D178" s="65">
        <f t="shared" si="12"/>
        <v>553.6332179930796</v>
      </c>
      <c r="E178" s="58">
        <f t="shared" si="9"/>
        <v>1</v>
      </c>
      <c r="F178" s="70">
        <f t="shared" si="10"/>
        <v>29031.849282842722</v>
      </c>
      <c r="G178" s="71">
        <f t="shared" si="11"/>
        <v>1.2850584928284272</v>
      </c>
      <c r="J178" s="2"/>
    </row>
    <row r="179" spans="1:7" ht="12">
      <c r="A179" s="9">
        <v>495</v>
      </c>
      <c r="B179" s="61">
        <f t="shared" si="7"/>
        <v>1</v>
      </c>
      <c r="C179" s="63">
        <f t="shared" si="8"/>
        <v>1</v>
      </c>
      <c r="D179" s="65">
        <f t="shared" si="12"/>
        <v>553.6332179930796</v>
      </c>
      <c r="E179" s="58">
        <f t="shared" si="9"/>
        <v>1</v>
      </c>
      <c r="F179" s="70">
        <f t="shared" si="10"/>
        <v>29031.849282842722</v>
      </c>
      <c r="G179" s="71">
        <f t="shared" si="11"/>
        <v>1.2850584928284272</v>
      </c>
    </row>
    <row r="180" spans="1:12" ht="12">
      <c r="A180" s="9">
        <v>510</v>
      </c>
      <c r="B180" s="61">
        <f t="shared" si="7"/>
        <v>1</v>
      </c>
      <c r="C180" s="63">
        <f t="shared" si="8"/>
        <v>1</v>
      </c>
      <c r="D180" s="65">
        <f t="shared" si="12"/>
        <v>553.6332179930796</v>
      </c>
      <c r="E180" s="58">
        <f t="shared" si="9"/>
        <v>1</v>
      </c>
      <c r="F180" s="70">
        <f t="shared" si="10"/>
        <v>29031.849282842722</v>
      </c>
      <c r="G180" s="71">
        <f t="shared" si="11"/>
        <v>1.2850584928284272</v>
      </c>
      <c r="I180" s="2"/>
      <c r="J180" s="2"/>
      <c r="K180" s="2"/>
      <c r="L180" s="2"/>
    </row>
    <row r="181" spans="1:12" ht="12">
      <c r="A181" s="9">
        <v>525</v>
      </c>
      <c r="B181" s="61">
        <f t="shared" si="7"/>
        <v>1</v>
      </c>
      <c r="C181" s="63">
        <f t="shared" si="8"/>
        <v>1</v>
      </c>
      <c r="D181" s="65">
        <f t="shared" si="12"/>
        <v>553.6332179930796</v>
      </c>
      <c r="E181" s="58">
        <f t="shared" si="9"/>
        <v>1</v>
      </c>
      <c r="F181" s="70">
        <f t="shared" si="10"/>
        <v>29031.849282842722</v>
      </c>
      <c r="G181" s="71">
        <f t="shared" si="11"/>
        <v>1.2850584928284272</v>
      </c>
      <c r="J181" s="2"/>
      <c r="K181" s="2"/>
      <c r="L181" s="2"/>
    </row>
    <row r="182" spans="1:12" ht="12">
      <c r="A182" s="9">
        <v>540</v>
      </c>
      <c r="B182" s="61">
        <f t="shared" si="7"/>
        <v>1</v>
      </c>
      <c r="C182" s="63">
        <f t="shared" si="8"/>
        <v>1</v>
      </c>
      <c r="D182" s="65">
        <f t="shared" si="12"/>
        <v>553.6332179930796</v>
      </c>
      <c r="E182" s="58">
        <f t="shared" si="9"/>
        <v>1</v>
      </c>
      <c r="F182" s="70">
        <f t="shared" si="10"/>
        <v>29031.849282842722</v>
      </c>
      <c r="G182" s="71">
        <f t="shared" si="11"/>
        <v>1.2850584928284272</v>
      </c>
      <c r="J182" s="2"/>
      <c r="K182" s="2"/>
      <c r="L182" s="2"/>
    </row>
    <row r="183" spans="1:11" ht="12">
      <c r="A183" s="9">
        <v>555</v>
      </c>
      <c r="B183" s="61">
        <f t="shared" si="7"/>
        <v>1</v>
      </c>
      <c r="C183" s="63">
        <f t="shared" si="8"/>
        <v>1</v>
      </c>
      <c r="D183" s="65">
        <f t="shared" si="12"/>
        <v>553.6332179930796</v>
      </c>
      <c r="E183" s="58">
        <f t="shared" si="9"/>
        <v>1</v>
      </c>
      <c r="F183" s="70">
        <f t="shared" si="10"/>
        <v>29031.849282842722</v>
      </c>
      <c r="G183" s="71">
        <f t="shared" si="11"/>
        <v>1.2850584928284272</v>
      </c>
      <c r="J183" s="2"/>
      <c r="K183" s="2"/>
    </row>
    <row r="184" spans="1:11" ht="12">
      <c r="A184" s="9">
        <v>570</v>
      </c>
      <c r="B184" s="61">
        <f t="shared" si="7"/>
        <v>1</v>
      </c>
      <c r="C184" s="63">
        <f t="shared" si="8"/>
        <v>1</v>
      </c>
      <c r="D184" s="65">
        <f t="shared" si="12"/>
        <v>553.6332179930796</v>
      </c>
      <c r="E184" s="58">
        <f t="shared" si="9"/>
        <v>1</v>
      </c>
      <c r="F184" s="70">
        <f t="shared" si="10"/>
        <v>29031.849282842722</v>
      </c>
      <c r="G184" s="71">
        <f t="shared" si="11"/>
        <v>1.2850584928284272</v>
      </c>
      <c r="J184" s="2"/>
      <c r="K184" s="2"/>
    </row>
    <row r="185" spans="1:7" ht="12">
      <c r="A185" s="9">
        <v>585</v>
      </c>
      <c r="B185" s="61">
        <f t="shared" si="7"/>
        <v>1</v>
      </c>
      <c r="C185" s="63">
        <f t="shared" si="8"/>
        <v>1</v>
      </c>
      <c r="D185" s="65">
        <f t="shared" si="12"/>
        <v>553.6332179930796</v>
      </c>
      <c r="E185" s="58">
        <f t="shared" si="9"/>
        <v>1</v>
      </c>
      <c r="F185" s="70">
        <f t="shared" si="10"/>
        <v>29031.849282842722</v>
      </c>
      <c r="G185" s="71">
        <f t="shared" si="11"/>
        <v>1.2850584928284272</v>
      </c>
    </row>
    <row r="186" spans="1:7" ht="12">
      <c r="A186" s="9">
        <v>600</v>
      </c>
      <c r="B186" s="61">
        <f t="shared" si="7"/>
        <v>1</v>
      </c>
      <c r="C186" s="63">
        <f t="shared" si="8"/>
        <v>1</v>
      </c>
      <c r="D186" s="65">
        <f t="shared" si="12"/>
        <v>553.6332179930796</v>
      </c>
      <c r="E186" s="58">
        <f t="shared" si="9"/>
        <v>1</v>
      </c>
      <c r="F186" s="70">
        <f t="shared" si="10"/>
        <v>29031.849282842722</v>
      </c>
      <c r="G186" s="71">
        <f t="shared" si="11"/>
        <v>1.2850584928284272</v>
      </c>
    </row>
    <row r="187" spans="1:7" ht="12">
      <c r="A187" s="9">
        <v>615</v>
      </c>
      <c r="B187" s="61">
        <f t="shared" si="7"/>
        <v>1</v>
      </c>
      <c r="C187" s="63">
        <f t="shared" si="8"/>
        <v>1</v>
      </c>
      <c r="D187" s="65">
        <f t="shared" si="12"/>
        <v>553.6332179930796</v>
      </c>
      <c r="E187" s="58">
        <f t="shared" si="9"/>
        <v>1</v>
      </c>
      <c r="F187" s="70">
        <f t="shared" si="10"/>
        <v>29031.849282842722</v>
      </c>
      <c r="G187" s="71">
        <f t="shared" si="11"/>
        <v>1.2850584928284272</v>
      </c>
    </row>
    <row r="188" spans="1:7" ht="12">
      <c r="A188" s="9">
        <v>630</v>
      </c>
      <c r="B188" s="61">
        <f t="shared" si="7"/>
        <v>1</v>
      </c>
      <c r="C188" s="63">
        <f t="shared" si="8"/>
        <v>1</v>
      </c>
      <c r="D188" s="65">
        <f t="shared" si="12"/>
        <v>553.6332179930796</v>
      </c>
      <c r="E188" s="58">
        <f t="shared" si="9"/>
        <v>1</v>
      </c>
      <c r="F188" s="70">
        <f t="shared" si="10"/>
        <v>29031.849282842722</v>
      </c>
      <c r="G188" s="71">
        <f t="shared" si="11"/>
        <v>1.2850584928284272</v>
      </c>
    </row>
    <row r="189" spans="1:7" ht="12">
      <c r="A189" s="9">
        <v>645</v>
      </c>
      <c r="B189" s="61">
        <f t="shared" si="7"/>
        <v>1</v>
      </c>
      <c r="C189" s="63">
        <f t="shared" si="8"/>
        <v>1</v>
      </c>
      <c r="D189" s="65">
        <f t="shared" si="12"/>
        <v>553.6332179930796</v>
      </c>
      <c r="E189" s="58">
        <f t="shared" si="9"/>
        <v>1</v>
      </c>
      <c r="F189" s="70">
        <f t="shared" si="10"/>
        <v>29031.849282842722</v>
      </c>
      <c r="G189" s="71">
        <f t="shared" si="11"/>
        <v>1.2850584928284272</v>
      </c>
    </row>
    <row r="190" spans="1:7" ht="12">
      <c r="A190" s="9">
        <v>660</v>
      </c>
      <c r="B190" s="61">
        <f t="shared" si="7"/>
        <v>1</v>
      </c>
      <c r="C190" s="63">
        <f t="shared" si="8"/>
        <v>1</v>
      </c>
      <c r="D190" s="65">
        <f t="shared" si="12"/>
        <v>553.6332179930796</v>
      </c>
      <c r="E190" s="58">
        <f t="shared" si="9"/>
        <v>1</v>
      </c>
      <c r="F190" s="70">
        <f t="shared" si="10"/>
        <v>29031.849282842722</v>
      </c>
      <c r="G190" s="71">
        <f t="shared" si="11"/>
        <v>1.2850584928284272</v>
      </c>
    </row>
    <row r="191" spans="1:7" ht="12">
      <c r="A191" s="9">
        <v>675</v>
      </c>
      <c r="B191" s="61">
        <f t="shared" si="7"/>
        <v>1</v>
      </c>
      <c r="C191" s="63">
        <f t="shared" si="8"/>
        <v>1</v>
      </c>
      <c r="D191" s="65">
        <f t="shared" si="12"/>
        <v>553.6332179930796</v>
      </c>
      <c r="E191" s="58">
        <f t="shared" si="9"/>
        <v>1</v>
      </c>
      <c r="F191" s="70">
        <f t="shared" si="10"/>
        <v>29031.849282842722</v>
      </c>
      <c r="G191" s="71">
        <f t="shared" si="11"/>
        <v>1.2850584928284272</v>
      </c>
    </row>
    <row r="192" spans="1:7" ht="12">
      <c r="A192" s="9">
        <v>690</v>
      </c>
      <c r="B192" s="61">
        <f t="shared" si="7"/>
        <v>1</v>
      </c>
      <c r="C192" s="63">
        <f t="shared" si="8"/>
        <v>1</v>
      </c>
      <c r="D192" s="65">
        <f t="shared" si="12"/>
        <v>553.6332179930796</v>
      </c>
      <c r="E192" s="58">
        <f t="shared" si="9"/>
        <v>1</v>
      </c>
      <c r="F192" s="70">
        <f t="shared" si="10"/>
        <v>29031.849282842722</v>
      </c>
      <c r="G192" s="71">
        <f t="shared" si="11"/>
        <v>1.2850584928284272</v>
      </c>
    </row>
    <row r="193" spans="1:7" ht="12">
      <c r="A193" s="9">
        <v>705</v>
      </c>
      <c r="B193" s="61">
        <f t="shared" si="7"/>
        <v>1</v>
      </c>
      <c r="C193" s="63">
        <f t="shared" si="8"/>
        <v>1</v>
      </c>
      <c r="D193" s="65">
        <f t="shared" si="12"/>
        <v>553.6332179930796</v>
      </c>
      <c r="E193" s="58">
        <f t="shared" si="9"/>
        <v>1</v>
      </c>
      <c r="F193" s="70">
        <f t="shared" si="10"/>
        <v>29031.849282842722</v>
      </c>
      <c r="G193" s="71">
        <f t="shared" si="11"/>
        <v>1.2850584928284272</v>
      </c>
    </row>
    <row r="194" spans="1:7" ht="12">
      <c r="A194" s="9">
        <v>720</v>
      </c>
      <c r="B194" s="61">
        <f t="shared" si="7"/>
        <v>1</v>
      </c>
      <c r="C194" s="63">
        <f t="shared" si="8"/>
        <v>1</v>
      </c>
      <c r="D194" s="65">
        <f t="shared" si="12"/>
        <v>553.6332179930796</v>
      </c>
      <c r="E194" s="58">
        <f t="shared" si="9"/>
        <v>1</v>
      </c>
      <c r="F194" s="70">
        <f t="shared" si="10"/>
        <v>29031.849282842722</v>
      </c>
      <c r="G194" s="71">
        <f t="shared" si="11"/>
        <v>1.2850584928284272</v>
      </c>
    </row>
    <row r="195" spans="1:7" ht="12">
      <c r="A195" s="9">
        <v>735</v>
      </c>
      <c r="B195" s="61">
        <f t="shared" si="7"/>
        <v>1</v>
      </c>
      <c r="C195" s="63">
        <f t="shared" si="8"/>
        <v>1</v>
      </c>
      <c r="D195" s="65">
        <f t="shared" si="12"/>
        <v>553.6332179930796</v>
      </c>
      <c r="E195" s="58">
        <f t="shared" si="9"/>
        <v>1</v>
      </c>
      <c r="F195" s="70">
        <f t="shared" si="10"/>
        <v>29031.849282842722</v>
      </c>
      <c r="G195" s="71">
        <f t="shared" si="11"/>
        <v>1.2850584928284272</v>
      </c>
    </row>
    <row r="196" spans="1:7" ht="12">
      <c r="A196" s="9">
        <v>750</v>
      </c>
      <c r="B196" s="61">
        <f t="shared" si="7"/>
        <v>1</v>
      </c>
      <c r="C196" s="63">
        <f t="shared" si="8"/>
        <v>1</v>
      </c>
      <c r="D196" s="65">
        <f t="shared" si="12"/>
        <v>553.6332179930796</v>
      </c>
      <c r="E196" s="58">
        <f t="shared" si="9"/>
        <v>1</v>
      </c>
      <c r="F196" s="70">
        <f t="shared" si="10"/>
        <v>29031.849282842722</v>
      </c>
      <c r="G196" s="71">
        <f t="shared" si="11"/>
        <v>1.2850584928284272</v>
      </c>
    </row>
    <row r="197" spans="1:7" ht="12">
      <c r="A197" s="9">
        <v>765</v>
      </c>
      <c r="B197" s="61">
        <f t="shared" si="7"/>
        <v>1</v>
      </c>
      <c r="C197" s="63">
        <f t="shared" si="8"/>
        <v>1</v>
      </c>
      <c r="D197" s="65">
        <f t="shared" si="12"/>
        <v>553.6332179930796</v>
      </c>
      <c r="E197" s="58">
        <f t="shared" si="9"/>
        <v>1</v>
      </c>
      <c r="F197" s="70">
        <f t="shared" si="10"/>
        <v>29031.849282842722</v>
      </c>
      <c r="G197" s="71">
        <f t="shared" si="11"/>
        <v>1.2850584928284272</v>
      </c>
    </row>
    <row r="198" spans="1:7" ht="12">
      <c r="A198" s="9">
        <v>780</v>
      </c>
      <c r="B198" s="61">
        <f t="shared" si="7"/>
        <v>1</v>
      </c>
      <c r="C198" s="63">
        <f t="shared" si="8"/>
        <v>1</v>
      </c>
      <c r="D198" s="65">
        <f t="shared" si="12"/>
        <v>553.6332179930796</v>
      </c>
      <c r="E198" s="58">
        <f t="shared" si="9"/>
        <v>1</v>
      </c>
      <c r="F198" s="70">
        <f t="shared" si="10"/>
        <v>29031.849282842722</v>
      </c>
      <c r="G198" s="71">
        <f t="shared" si="11"/>
        <v>1.2850584928284272</v>
      </c>
    </row>
    <row r="199" spans="1:7" ht="12">
      <c r="A199" s="9">
        <v>795</v>
      </c>
      <c r="B199" s="61">
        <f t="shared" si="7"/>
        <v>1</v>
      </c>
      <c r="C199" s="63">
        <f t="shared" si="8"/>
        <v>1</v>
      </c>
      <c r="D199" s="65">
        <f t="shared" si="12"/>
        <v>553.6332179930796</v>
      </c>
      <c r="E199" s="58">
        <f t="shared" si="9"/>
        <v>1</v>
      </c>
      <c r="F199" s="70">
        <f t="shared" si="10"/>
        <v>29031.849282842722</v>
      </c>
      <c r="G199" s="71">
        <f t="shared" si="11"/>
        <v>1.2850584928284272</v>
      </c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B25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2011-03-11T19:58:49Z</dcterms:created>
  <dcterms:modified xsi:type="dcterms:W3CDTF">2011-05-31T06:22:35Z</dcterms:modified>
  <cp:category/>
  <cp:version/>
  <cp:contentType/>
  <cp:contentStatus/>
</cp:coreProperties>
</file>