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45" activeTab="0"/>
  </bookViews>
  <sheets>
    <sheet name="CAP20" sheetId="1" r:id="rId1"/>
    <sheet name="Actual" sheetId="2" r:id="rId2"/>
    <sheet name="IS-LM-BP" sheetId="3" r:id="rId3"/>
    <sheet name="IS-LM-BP (2)" sheetId="4" r:id="rId4"/>
    <sheet name="SA-DA-BP" sheetId="5" r:id="rId5"/>
    <sheet name="SA-DA-XN" sheetId="6" r:id="rId6"/>
  </sheets>
  <definedNames>
    <definedName name="\0">'CAP20'!$K$3</definedName>
    <definedName name="\a">'CAP20'!$K$3</definedName>
    <definedName name="\t">'CAP20'!$P$1</definedName>
    <definedName name="__123Graph_A" hidden="1">'CAP20'!$H$45:$H$65</definedName>
    <definedName name="__123Graph_AASADBP" hidden="1">'CAP20'!$H$45:$H$65</definedName>
    <definedName name="__123Graph_AASADNX" hidden="1">'CAP20'!$H$45:$H$65</definedName>
    <definedName name="__123Graph_AISLM" hidden="1">'CAP20'!$B$45:$B$65</definedName>
    <definedName name="__123Graph_B" hidden="1">'CAP20'!$I$45:$I$65</definedName>
    <definedName name="__123Graph_BASADBP" hidden="1">'CAP20'!$I$45:$I$65</definedName>
    <definedName name="__123Graph_BASADNX" hidden="1">'CAP20'!$I$45:$I$65</definedName>
    <definedName name="__123Graph_BISLM" hidden="1">'CAP20'!$C$45:$C$65</definedName>
    <definedName name="__123Graph_C" hidden="1">'CAP20'!$F$45:$F$65</definedName>
    <definedName name="__123Graph_CASADBP" hidden="1">'CAP20'!$F$45:$F$65</definedName>
    <definedName name="__123Graph_CASADNX" hidden="1">'CAP20'!$F$45:$F$65</definedName>
    <definedName name="__123Graph_CISLM" hidden="1">'CAP20'!$D$45:$D$65</definedName>
    <definedName name="__123Graph_D" hidden="1">'CAP20'!$G$45:$G$65</definedName>
    <definedName name="__123Graph_DASADBP" hidden="1">'CAP20'!$G$45:$G$65</definedName>
    <definedName name="__123Graph_DASADNX" hidden="1">'CAP20'!$G$45:$G$65</definedName>
    <definedName name="__123Graph_DISLM" hidden="1">'CAP20'!$E$45:$E$88</definedName>
    <definedName name="__123Graph_E" hidden="1">'CAP20'!$G$68:$G$88</definedName>
    <definedName name="__123Graph_EASADBP" hidden="1">'CAP20'!$E$68:$E$88</definedName>
    <definedName name="__123Graph_EASADNX" hidden="1">'CAP20'!$G$68:$G$88</definedName>
    <definedName name="__123Graph_EISLM" hidden="1">'CAP20'!$B$68:$B$88</definedName>
    <definedName name="__123Graph_F" hidden="1">'CAP20'!$H$68:$H$88</definedName>
    <definedName name="__123Graph_FASADBP" hidden="1">'CAP20'!$F$68:$F$88</definedName>
    <definedName name="__123Graph_FASADNX" hidden="1">'CAP20'!$H$68:$H$88</definedName>
    <definedName name="__123Graph_FISLM" hidden="1">'CAP20'!$C$68:$C$88</definedName>
    <definedName name="__123Graph_LBL_A" hidden="1">'CAP20'!$E$90:$E$91</definedName>
    <definedName name="__123Graph_LBL_AASADBP" hidden="1">'CAP20'!$E$90:$E$91</definedName>
    <definedName name="__123Graph_LBL_AASADNX" hidden="1">'CAP20'!$E$90:$E$91</definedName>
    <definedName name="__123Graph_LBL_AISLM" hidden="1">'CAP20'!$A$91:$A$95</definedName>
    <definedName name="__123Graph_LBL_B" hidden="1">'CAP20'!$H$90:$H$93</definedName>
    <definedName name="__123Graph_LBL_BASADBP" hidden="1">'CAP20'!$H$90:$H$93</definedName>
    <definedName name="__123Graph_LBL_BASADNX" hidden="1">'CAP20'!$H$90:$H$93</definedName>
    <definedName name="__123Graph_LBL_BISLM" hidden="1">'CAP20'!$B$90:$B$96</definedName>
    <definedName name="__123Graph_LBL_C" hidden="1">'CAP20'!$F$90:$F$104</definedName>
    <definedName name="__123Graph_LBL_CASADBP" hidden="1">'CAP20'!$F$90:$F$104</definedName>
    <definedName name="__123Graph_LBL_CASADNX" hidden="1">'CAP20'!$F$90:$F$104</definedName>
    <definedName name="__123Graph_LBL_CISLM" hidden="1">'CAP20'!$C$90:$C$94</definedName>
    <definedName name="__123Graph_LBL_D" hidden="1">'CAP20'!$G$90:$G$106</definedName>
    <definedName name="__123Graph_LBL_DASADBP" hidden="1">'CAP20'!$G$90:$G$106</definedName>
    <definedName name="__123Graph_LBL_DASADNX" hidden="1">'CAP20'!$G$90:$G$106</definedName>
    <definedName name="__123Graph_LBL_DISLM" hidden="1">'CAP20'!$D$90:$D$95</definedName>
    <definedName name="__123Graph_LBL_E" hidden="1">'CAP20'!$F$166:$F$169</definedName>
    <definedName name="__123Graph_LBL_EASADBP" hidden="1">'CAP20'!$D$166:$D$169</definedName>
    <definedName name="__123Graph_LBL_EASADNX" hidden="1">'CAP20'!$F$166:$F$169</definedName>
    <definedName name="__123Graph_LBL_EISLM" hidden="1">'CAP20'!$D$166:$D$169</definedName>
    <definedName name="__123Graph_LBL_F" hidden="1">'CAP20'!$G$166:$G$171</definedName>
    <definedName name="__123Graph_LBL_FASADBP" hidden="1">'CAP20'!$E$166:$E$171</definedName>
    <definedName name="__123Graph_LBL_FASADNX" hidden="1">'CAP20'!$G$166:$G$171</definedName>
    <definedName name="__123Graph_LBL_FISLM" hidden="1">'CAP20'!$E$166:$E$171</definedName>
    <definedName name="__123Graph_X" hidden="1">'CAP20'!$A$45:$A$65</definedName>
    <definedName name="__123Graph_XASADBP" hidden="1">'CAP20'!$A$45:$A$65</definedName>
    <definedName name="__123Graph_XASADNX" hidden="1">'CAP20'!$A$45:$A$65</definedName>
    <definedName name="__123Graph_XISLM" hidden="1">'CAP20'!$A$45:$A$65</definedName>
    <definedName name="_Regression_Int" localSheetId="0" hidden="1">1</definedName>
    <definedName name="ABAR">'CAP20'!$G$23</definedName>
    <definedName name="ABAR0">'CAP20'!$H$23</definedName>
    <definedName name="ABARDO">'CAP20'!$K$196</definedName>
    <definedName name="ABARX">'CAP20'!$I$41</definedName>
    <definedName name="ABARX0">'CAP20'!$E$40</definedName>
    <definedName name="ABARXX">'CAP20'!$D$40</definedName>
    <definedName name="ANS">'CAP20'!$M$1</definedName>
    <definedName name="_xlnm.Print_Area" localSheetId="0">'CAP20'!$A$129:$H$146</definedName>
    <definedName name="B">'CAP20'!$G$32</definedName>
    <definedName name="B0">'CAP20'!$H$32</definedName>
    <definedName name="BDO">'CAP20'!$K$137</definedName>
    <definedName name="BETA">'CAP20'!$C$150</definedName>
    <definedName name="BETA0">'CAP20'!$C$151</definedName>
    <definedName name="BTOLER1">'CAP20'!$D$119</definedName>
    <definedName name="BTOLER2">'CAP20'!$E$119</definedName>
    <definedName name="C_">'CAP20'!$G$30</definedName>
    <definedName name="C0">'CAP20'!$H$30</definedName>
    <definedName name="CDO">'CAP20'!$K$125</definedName>
    <definedName name="CF">'CAP20'!$G$37</definedName>
    <definedName name="CF0">'CAP20'!$H$37</definedName>
    <definedName name="CFDO">'CAP20'!$K$167</definedName>
    <definedName name="CFTOLER1">'CAP20'!$D$124</definedName>
    <definedName name="CFTOLER2">'CAP20'!$E$124</definedName>
    <definedName name="CHANGE">'CAP20'!$K$98</definedName>
    <definedName name="CLEAR1">'CAP20'!$K$180</definedName>
    <definedName name="CLEAR2">'CAP20'!$K$227</definedName>
    <definedName name="CPA">'CAP20'!$Q$30</definedName>
    <definedName name="CTOLER1">'CAP20'!$D$117</definedName>
    <definedName name="CTOLER2">'CAP20'!$E$117</definedName>
    <definedName name="DEMO1">'CAP20'!$K$33</definedName>
    <definedName name="DEMO2">'CAP20'!$Q$33</definedName>
    <definedName name="DONE1">'CAP20'!$K$187</definedName>
    <definedName name="DONE2">'CAP20'!$K$234</definedName>
    <definedName name="E">'CAP20'!$G$38</definedName>
    <definedName name="E0">'CAP20'!$H$38</definedName>
    <definedName name="EDO">'CAP20'!$K$173</definedName>
    <definedName name="ETOLER1">'CAP20'!$D$125</definedName>
    <definedName name="ETOLER2">'CAP20'!$E$125</definedName>
    <definedName name="EXERCISE">'CAP20'!$K$246</definedName>
    <definedName name="EXERCISE2">'CAP20'!$K$251</definedName>
    <definedName name="FIXED">'CAP20'!$A$165:$A$167</definedName>
    <definedName name="FLEXIBLE">'CAP20'!$B$165:$B$167</definedName>
    <definedName name="GAMMA">'CAP20'!$B$150</definedName>
    <definedName name="GAMMA0">'CAP20'!$B$151</definedName>
    <definedName name="H">'CAP20'!$G$34</definedName>
    <definedName name="H0">'CAP20'!$H$34</definedName>
    <definedName name="HDO">'CAP20'!$L$149</definedName>
    <definedName name="HTOLER1">'CAP20'!$D$121</definedName>
    <definedName name="HTOLER2">'CAP20'!$E$121</definedName>
    <definedName name="I">'CAP20'!$C$32</definedName>
    <definedName name="I0">'CAP20'!$C$33</definedName>
    <definedName name="IFF">'CAP20'!$G$26</definedName>
    <definedName name="IFF0">'CAP20'!$H$26</definedName>
    <definedName name="IFFDO">'CAP20'!$K$214</definedName>
    <definedName name="IFFX">'CAP20'!$A$42</definedName>
    <definedName name="Imprimir_área_IM" localSheetId="0">'CAP20'!$A$129:$H$146</definedName>
    <definedName name="INTERACT">'CAP20'!$K$91</definedName>
    <definedName name="K">'CAP20'!$G$33</definedName>
    <definedName name="K0">'CAP20'!$H$33</definedName>
    <definedName name="KDO">'CAP20'!$K$143</definedName>
    <definedName name="KFLOW">'CAP20'!$G$40</definedName>
    <definedName name="KFLOW0">'CAP20'!$H$40</definedName>
    <definedName name="KTOLER1">'CAP20'!$D$120</definedName>
    <definedName name="KTOLER2">'CAP20'!$E$120</definedName>
    <definedName name="M">'CAP20'!$G$35</definedName>
    <definedName name="M0">'CAP20'!$H$35</definedName>
    <definedName name="MBAR">'CAP20'!$G$24</definedName>
    <definedName name="MBAR0">'CAP20'!$H$24</definedName>
    <definedName name="MBARDO">'CAP20'!$K$202</definedName>
    <definedName name="MBARX">'CAP20'!$B$40</definedName>
    <definedName name="MBCHANGE">'CAP20'!$K$93</definedName>
    <definedName name="MBEXERCISE">'CAP20'!$O$94</definedName>
    <definedName name="MBINTERACT">'CAP20'!$L$29</definedName>
    <definedName name="MBMODE">'CAP20'!$K$20</definedName>
    <definedName name="MBPARAM">'CAP20'!$K$100</definedName>
    <definedName name="MBVIEW">'CAP20'!$L$93</definedName>
    <definedName name="MDO">'CAP20'!$K$155</definedName>
    <definedName name="MODE">'CAP20'!$K$23</definedName>
    <definedName name="MTOLER1">'CAP20'!$D$122</definedName>
    <definedName name="MTOLER2">'CAP20'!$E$122</definedName>
    <definedName name="NX">'CAP20'!$E$150</definedName>
    <definedName name="NX0">'CAP20'!$E$151</definedName>
    <definedName name="P">'CAP20'!$D$150</definedName>
    <definedName name="P0">'CAP20'!$D$151</definedName>
    <definedName name="PA">'CAP20'!$K$10</definedName>
    <definedName name="PAR1">'CAP20'!$K$103</definedName>
    <definedName name="PARAM1">'CAP20'!$K$109</definedName>
    <definedName name="PARAM2">'CAP20'!$K$113</definedName>
    <definedName name="PARAM3">'CAP20'!$K$117</definedName>
    <definedName name="PF">'CAP20'!$G$25</definedName>
    <definedName name="PF0">'CAP20'!$H$25</definedName>
    <definedName name="PFDO">'CAP20'!$K$208</definedName>
    <definedName name="PFX">'CAP20'!$F$41</definedName>
    <definedName name="PX">'CAP20'!$B$41</definedName>
    <definedName name="R">'CAP20'!$D$32</definedName>
    <definedName name="R0">'CAP20'!$D$33</definedName>
    <definedName name="RESET1">'CAP20'!$K$12</definedName>
    <definedName name="RESET2">'CAP20'!$K$14</definedName>
    <definedName name="T">'CAP20'!$G$31</definedName>
    <definedName name="T0">'CAP20'!$H$31</definedName>
    <definedName name="TDO">'CAP20'!$K$131</definedName>
    <definedName name="TEXT1">'CAP20'!$A$35</definedName>
    <definedName name="TEXT2">'CAP20'!$A$36</definedName>
    <definedName name="TEXT3">'CAP20'!$A$37</definedName>
    <definedName name="TEXT4">'CAP20'!$A$38</definedName>
    <definedName name="TOLER">'CAP20'!$P$5</definedName>
    <definedName name="TTOLER1">'CAP20'!$D$118</definedName>
    <definedName name="TTOLER2">'CAP20'!$E$118</definedName>
    <definedName name="V">'CAP20'!$E$21</definedName>
    <definedName name="VARI">'CAP20'!$K$192</definedName>
    <definedName name="VARTOL">'CAP20'!$E$113</definedName>
    <definedName name="VERSION">'CAP20'!$K$16</definedName>
    <definedName name="VIEW">'CAP20'!$K$239</definedName>
    <definedName name="WP">'CAP20'!$K$9</definedName>
    <definedName name="WRONG">'CAP20'!$K$121</definedName>
    <definedName name="X">'CAP20'!$G$36</definedName>
    <definedName name="X0">'CAP20'!$H$36</definedName>
    <definedName name="XDO">'CAP20'!$K$161</definedName>
    <definedName name="XTOLER1">'CAP20'!$D$123</definedName>
    <definedName name="XTOLER2">'CAP20'!$E$123</definedName>
    <definedName name="Y">'CAP20'!$B$32</definedName>
    <definedName name="Y0">'CAP20'!$B$33</definedName>
    <definedName name="YP">'CAP20'!$G$27</definedName>
    <definedName name="YP0">'CAP20'!$H$27</definedName>
    <definedName name="YPDO">'CAP20'!$K$220</definedName>
    <definedName name="YPX">'CAP20'!$H$41</definedName>
  </definedNames>
  <calcPr fullCalcOnLoad="1"/>
</workbook>
</file>

<file path=xl/sharedStrings.xml><?xml version="1.0" encoding="utf-8"?>
<sst xmlns="http://schemas.openxmlformats.org/spreadsheetml/2006/main" count="575" uniqueCount="405">
  <si>
    <t xml:space="preserve"> *** Macroeconomía-PC ***</t>
  </si>
  <si>
    <t>ANS</t>
  </si>
  <si>
    <t>~</t>
  </si>
  <si>
    <t>\T</t>
  </si>
  <si>
    <t>{IR}A111~{WP}</t>
  </si>
  <si>
    <t>-</t>
  </si>
  <si>
    <t>{MenuBifurcar TOLER}</t>
  </si>
  <si>
    <t>Elija un encabezamiento del menú...</t>
  </si>
  <si>
    <t xml:space="preserve">          *** ESPERE MIENTRAS SE RESTAURA EL MODELO ***</t>
  </si>
  <si>
    <t>Tome el control de la plantilla - use Alt-A para reiniciar.</t>
  </si>
  <si>
    <t xml:space="preserve">                * ***   ESPERE, POR FAVOR  *** *</t>
  </si>
  <si>
    <t>\0,\A</t>
  </si>
  <si>
    <t>{DesactBreak}{Indicar}{DesactVent}{DesactMenu}/hte/hgbn{Home}{ABAJO 2}{Dejar G2;---------}/rpG2~</t>
  </si>
  <si>
    <t>{IR}A21~</t>
  </si>
  <si>
    <t xml:space="preserve">    El capítulo 20 es una ampliación del 6, al incluir el efecto de las</t>
  </si>
  <si>
    <t>/hth</t>
  </si>
  <si>
    <t>variaciones de los precios. Para ello, hemos de incorporar los tipos de</t>
  </si>
  <si>
    <t>{WP}</t>
  </si>
  <si>
    <t>TOLER</t>
  </si>
  <si>
    <t>Desviación</t>
  </si>
  <si>
    <t>Rango</t>
  </si>
  <si>
    <t>Volver</t>
  </si>
  <si>
    <t>cambio en el modelo. La forma más sencilla y efectiva para ello, es ha-</t>
  </si>
  <si>
    <t>{MenuBifurcar VERSION}</t>
  </si>
  <si>
    <t>Fijar el porcentaje absolulo de variación para las variables</t>
  </si>
  <si>
    <t>Fijar el rango aceptable para los parámetros (teclee &lt;ENTER&gt; después)</t>
  </si>
  <si>
    <t>Volver al modo ABIERTO</t>
  </si>
  <si>
    <t>cer las exportaciones sensibles al tipo de cambio real efectivo.  Como</t>
  </si>
  <si>
    <t>{Bifurcar \0}</t>
  </si>
  <si>
    <t>{IR}C117~{ActivVent}{ActivMenu}</t>
  </si>
  <si>
    <t>{IR}D113~{ActivVent}{ActivMenu}</t>
  </si>
  <si>
    <t>{Home}{IR}C3~</t>
  </si>
  <si>
    <t>en el capítulo 6, ligamos IS/LM al sector exterior por dos vías: comer-</t>
  </si>
  <si>
    <t>{?}~</t>
  </si>
  <si>
    <t>cio  (exportación e importación)  y  finanzas  (flujos de capital =</t>
  </si>
  <si>
    <t>WP</t>
  </si>
  <si>
    <t>{ActivVent}{DesactVent}</t>
  </si>
  <si>
    <t>{Bifurcar \T}</t>
  </si>
  <si>
    <t>PA</t>
  </si>
  <si>
    <t>{ActivMenu}{DesactMenu}</t>
  </si>
  <si>
    <t>un conjunto de características diferentes.</t>
  </si>
  <si>
    <t>RESET1</t>
  </si>
  <si>
    <t>{Indicar ESPERAR}{PA}/cH23..H27~G23~/rdG23..G27~/cH30..H38~G30~/rdG30..G38~{Indicar}{ActivMenu}{Calculo}{DesactMenu}</t>
  </si>
  <si>
    <t xml:space="preserve">  El capítulo 20 opera de dos modos: tipos de cambio FIJOS y FLEXIBLES.</t>
  </si>
  <si>
    <t>RESET2</t>
  </si>
  <si>
    <t>{Indicar ESPERAR}{PA}/cH23..H27~G23~/rdG23..G27~/cH30..H37~G30~/rdG30..G37~{Indicar}{ActivMenu}{Calculo}{DesactMenu}</t>
  </si>
  <si>
    <t>VERSION</t>
  </si>
  <si>
    <t>Fijos</t>
  </si>
  <si>
    <t>Flexibles</t>
  </si>
  <si>
    <t>Abierto</t>
  </si>
  <si>
    <t>Terminar</t>
  </si>
  <si>
    <t>Usar el modelo definido con tipos de cambio fijos</t>
  </si>
  <si>
    <t>Usar el modelo definido con tipos de cambio endógenos</t>
  </si>
  <si>
    <t>Tomar el control de la hoja de trabajo: use Alt-A para reiniciar</t>
  </si>
  <si>
    <t>Dejar este modelo</t>
  </si>
  <si>
    <t>{Indicar ESPERAR}{DCHA 3}{PA}/cFIXED~E31~/rfrF38..H38~{Dejar V;1}/rdG2~{Dejar G2;--FIJOS--}{IR}E29~'i )~</t>
  </si>
  <si>
    <t>{Indicar ESPERAR}{DCHA 3}{PA}/cFLEXIBLE~E31~/rfoF38..H38~{Dejar V;2}/rdG2~{Dejar G2;FLEXIBLES}{IR}E29~'i ) = 0~</t>
  </si>
  <si>
    <t>/hgbn{DCHA 2}</t>
  </si>
  <si>
    <t>/frAuto123~</t>
  </si>
  <si>
    <t>{IR}E~1~{DCHA}1~{Home}{Indicar}</t>
  </si>
  <si>
    <t>{IR}E~$E$32~{DCHA}$E$33~{Home}{Indicar}</t>
  </si>
  <si>
    <t>MBMODE</t>
  </si>
  <si>
    <t>{WP}{MenuBifurcar MODE}</t>
  </si>
  <si>
    <t xml:space="preserve">     Variables Exógenas</t>
  </si>
  <si>
    <t>Ecuaciones:</t>
  </si>
  <si>
    <t>corriente</t>
  </si>
  <si>
    <t>base</t>
  </si>
  <si>
    <t>Abar</t>
  </si>
  <si>
    <t>MODE</t>
  </si>
  <si>
    <t>Demo</t>
  </si>
  <si>
    <t>Interactivo</t>
  </si>
  <si>
    <t>Mbar</t>
  </si>
  <si>
    <t>Ver una demostración del modelo</t>
  </si>
  <si>
    <t>Usar interactivamente el modelo</t>
  </si>
  <si>
    <t>Volver al menú anterior</t>
  </si>
  <si>
    <t>Pf</t>
  </si>
  <si>
    <t>{PA}</t>
  </si>
  <si>
    <t>i </t>
  </si>
  <si>
    <t>{si V=1}{RESET1}</t>
  </si>
  <si>
    <t>Yp</t>
  </si>
  <si>
    <t>{si V=2}{RESET2}</t>
  </si>
  <si>
    <t xml:space="preserve">      Juego de Parámetros</t>
  </si>
  <si>
    <t>{si V=1}{Bifurcar DEMO1}</t>
  </si>
  <si>
    <t>{IR}A21~{WP}</t>
  </si>
  <si>
    <t>MBINTERACT</t>
  </si>
  <si>
    <t>{si V=2}{Bifurcar DEMO2}</t>
  </si>
  <si>
    <t>{MenuBifurcar INTERACT}</t>
  </si>
  <si>
    <t>c</t>
  </si>
  <si>
    <t>{Bifurcar MBMODE}</t>
  </si>
  <si>
    <t>CPA</t>
  </si>
  <si>
    <t>{IR}C22~{ActivMenu}{Calculo}{DesactMenu}</t>
  </si>
  <si>
    <t>Solución:</t>
  </si>
  <si>
    <t xml:space="preserve">  Y</t>
  </si>
  <si>
    <t xml:space="preserve">    i</t>
  </si>
  <si>
    <t xml:space="preserve">    R </t>
  </si>
  <si>
    <t xml:space="preserve">      e</t>
  </si>
  <si>
    <t>t</t>
  </si>
  <si>
    <t>b</t>
  </si>
  <si>
    <t xml:space="preserve">    base:</t>
  </si>
  <si>
    <t>k</t>
  </si>
  <si>
    <t>DEMO1</t>
  </si>
  <si>
    <t>{IR}A21~{DCHA 3}{WP}{Dejar TEXT1;==&gt;Una curva de balanza de pagos (BP) puede}</t>
  </si>
  <si>
    <t>DEMO2</t>
  </si>
  <si>
    <t>{Dejar Abar;240}{CPA}</t>
  </si>
  <si>
    <t>h</t>
  </si>
  <si>
    <t>{Dejar TEXT2;   añadirse a IS/LM para mostrar las combi-}</t>
  </si>
  <si>
    <t>{Dejar TEXT1;==&gt;Un shock del gasto (Abar sube 40) causa}</t>
  </si>
  <si>
    <t>m</t>
  </si>
  <si>
    <t>{Dejar TEXT3;   naciones de i e Y dado BP = 0. ¿Por qué es}</t>
  </si>
  <si>
    <t>{Dejar TEXT2;   una caída del tipo de cambio para mantener}</t>
  </si>
  <si>
    <t>x</t>
  </si>
  <si>
    <t>{Dejar TEXT4;   positiva la pendiente?  Teclee &lt;ENTER&gt;.}</t>
  </si>
  <si>
    <t>{Dejar TEXT3;   BP = 0 - al contrario que en la economía}</t>
  </si>
  <si>
    <t>cf</t>
  </si>
  <si>
    <t>{WP}{LeerTecla ANS}/gnuISLM~s</t>
  </si>
  <si>
    <t>{Dejar TEXT4;   con tipos fijos. Teclee &lt;ENTER&gt;.}</t>
  </si>
  <si>
    <t>e</t>
  </si>
  <si>
    <t>{Dejar TEXT1;==&gt;En un diagrama SA/DA, la curva BP muestra}</t>
  </si>
  <si>
    <t>{Home}{IR}A21~{DCHA 3}{WP}{LeerTecla ANS}/gnuISLM~nuASADBP~s</t>
  </si>
  <si>
    <t>{Dejar TEXT2;   las combinaciones de P e Y dado BP = 0.}</t>
  </si>
  <si>
    <t>{Dejar TEXT1;==&gt;XN cae aun más que con e fija.}</t>
  </si>
  <si>
    <t>MbarX:</t>
  </si>
  <si>
    <t>Abarxx:</t>
  </si>
  <si>
    <t>Kflow</t>
  </si>
  <si>
    <t>{Dejar TEXT3;   ¿Por qué es negativa la pendiente? Teclee}{Dejar TEXT4;   &lt;ENTER&gt; para seguir.}</t>
  </si>
  <si>
    <t>{Dejar TEXT2;   Teclee &lt;ENTER&gt;.}</t>
  </si>
  <si>
    <t>pX:</t>
  </si>
  <si>
    <t xml:space="preserve">   Interest rates</t>
  </si>
  <si>
    <t>Pfx:</t>
  </si>
  <si>
    <t>Ypx:</t>
  </si>
  <si>
    <t>{WP}{LeerTecla ANS}/gnuASADBP~s{Vaciar TEXT4}</t>
  </si>
  <si>
    <t>{Vaciar TEXT3}{Vaciar TEXT4}</t>
  </si>
  <si>
    <t>BASE</t>
  </si>
  <si>
    <t>CURRENT</t>
  </si>
  <si>
    <t>{WP}{LeerTecla ANS}/gnuASADNX~s{Dejar Abar;240}{Dejar Yp;400}{CPA}</t>
  </si>
  <si>
    <t>Y-scale</t>
  </si>
  <si>
    <t>{Dejar TEXT1;==&gt;Un impacto negativo de oferta aumenta e,}</t>
  </si>
  <si>
    <t>=</t>
  </si>
  <si>
    <t>{Dejar TEXT2;   pero disminuye el tipo de cambio real R.}</t>
  </si>
  <si>
    <t>{Dejar TEXT3;   XN cae menos porque las importaciones son }</t>
  </si>
  <si>
    <t>{Dejar TEXT4;   menores.  Teclee &lt;ENTER&gt;.}</t>
  </si>
  <si>
    <t>{Home}{IR}A21~{DCHA 3}{WP}{LeerTecla ANS}/gnuISLM~nuASADBP~nuASADNX~s{Dejar Yp;450}</t>
  </si>
  <si>
    <t>{Vaciar TEXT1}{Vaciar TEXT2}{Vaciar TEXT3}{Vaciar TEXT4}{CPA}{IR}A21~{Bifurcar MBMODE}</t>
  </si>
  <si>
    <t>BP0</t>
  </si>
  <si>
    <t>BP1</t>
  </si>
  <si>
    <t>DATA LABELS:</t>
  </si>
  <si>
    <t xml:space="preserve">  SA0</t>
  </si>
  <si>
    <t>INTERACT</t>
  </si>
  <si>
    <t>Alterar</t>
  </si>
  <si>
    <t>Gráficos</t>
  </si>
  <si>
    <t>Solución</t>
  </si>
  <si>
    <t>Base</t>
  </si>
  <si>
    <t>Ejercicios</t>
  </si>
  <si>
    <t>Cambiar parámetros o variables</t>
  </si>
  <si>
    <t>Ver los gráficos del diagrama IS/LM y de la función DA</t>
  </si>
  <si>
    <t>Soluciones de Beta, Gamma, P, y XN</t>
  </si>
  <si>
    <t>Restaurar todos los juegos de parámetros y variables</t>
  </si>
  <si>
    <t>Preguntas para el aprendizaje directo</t>
  </si>
  <si>
    <t xml:space="preserve">  SA1  </t>
  </si>
  <si>
    <t>MBCHANGE,MBVIEW</t>
  </si>
  <si>
    <t>{IR}B21~{PA}{MenuBifurcar CHANGE}</t>
  </si>
  <si>
    <t>{MenuBifurcar VIEW}</t>
  </si>
  <si>
    <t>{IR}A147~{WP}{MenuBifurcar EXERCISE2}</t>
  </si>
  <si>
    <t>{DCHA 2}{PA}</t>
  </si>
  <si>
    <t>{IR}A129~{WP}</t>
  </si>
  <si>
    <t xml:space="preserve"> LM0</t>
  </si>
  <si>
    <t>{IZDA}{PA}{Bifurcar MBINTERACT}</t>
  </si>
  <si>
    <t>{Bifurcar MBINTERACT}</t>
  </si>
  <si>
    <t>{MenuBifurcar EXERCISE}</t>
  </si>
  <si>
    <t xml:space="preserve"> IS0</t>
  </si>
  <si>
    <t xml:space="preserve"> LM1</t>
  </si>
  <si>
    <t xml:space="preserve"> IS1</t>
  </si>
  <si>
    <t>{IZDA 2}{WP}</t>
  </si>
  <si>
    <t>CHANGE</t>
  </si>
  <si>
    <t>Parámetros</t>
  </si>
  <si>
    <t>Variables</t>
  </si>
  <si>
    <t>Cambiar los valores de uno o más parámetros autónomos</t>
  </si>
  <si>
    <t>Cambiar los valores de una variable, o más</t>
  </si>
  <si>
    <t>MBPARAM</t>
  </si>
  <si>
    <t>{MenuBifurcar PAR1}</t>
  </si>
  <si>
    <t>{MenuBifurcar VARI}</t>
  </si>
  <si>
    <t>{Bifurcar MBCHANGE}</t>
  </si>
  <si>
    <t>PAR1</t>
  </si>
  <si>
    <t>Seis Primeros</t>
  </si>
  <si>
    <t>Balanza</t>
  </si>
  <si>
    <t xml:space="preserve">DA0 </t>
  </si>
  <si>
    <t>Cambiar c, t, b, k, h, m, or x</t>
  </si>
  <si>
    <t>Cambiar los parámetros de la Balanza de Pagos</t>
  </si>
  <si>
    <t>{MenuBifurcar PARAM1}</t>
  </si>
  <si>
    <t>{si V=1}{MenuBifurcar PARAM2}</t>
  </si>
  <si>
    <t xml:space="preserve">DA1  </t>
  </si>
  <si>
    <t>{si V=2}{MenuBifurcar PARAM3}</t>
  </si>
  <si>
    <t>PARAM1</t>
  </si>
  <si>
    <t>Cambiar la propensión marginal al consumo</t>
  </si>
  <si>
    <t>Cambiar el tipo impositivo marginal</t>
  </si>
  <si>
    <t>Cambiar b</t>
  </si>
  <si>
    <t>Cambiar k</t>
  </si>
  <si>
    <t>Cambiar h</t>
  </si>
  <si>
    <t>Cambiar el valor de la propensión marginal a importar</t>
  </si>
  <si>
    <t>Cambiar x</t>
  </si>
  <si>
    <t>{Bifurcar cDO}</t>
  </si>
  <si>
    <t>{Bifurcar tDo}</t>
  </si>
  <si>
    <t>{Bifurcar bDO}</t>
  </si>
  <si>
    <t>{Bifurcar kDO}</t>
  </si>
  <si>
    <t>{Bifurcar hDO}</t>
  </si>
  <si>
    <t>{Bifurcar mDO}</t>
  </si>
  <si>
    <t>{Bifurcar xDO}</t>
  </si>
  <si>
    <t>{Bifurcar MBPARAM}</t>
  </si>
  <si>
    <t>% Desviación Absoluta Variables</t>
  </si>
  <si>
    <t>PARAM2</t>
  </si>
  <si>
    <t>(en decimales)</t>
  </si>
  <si>
    <t>Cambiar cf</t>
  </si>
  <si>
    <t>Cambiar e</t>
  </si>
  <si>
    <t>{Bifurcar cfDO}</t>
  </si>
  <si>
    <t>{Bifurcar eDO}</t>
  </si>
  <si>
    <t>Rango Parámetros:</t>
  </si>
  <si>
    <t>De:</t>
  </si>
  <si>
    <t>A:</t>
  </si>
  <si>
    <t>PMAC (c)</t>
  </si>
  <si>
    <t>PARAM3</t>
  </si>
  <si>
    <t>Imp. Marginal (t)</t>
  </si>
  <si>
    <t>Sens.Inversión a i (b)</t>
  </si>
  <si>
    <t>Sens. Demanda $ a Y (k):</t>
  </si>
  <si>
    <t>Sens. Demanda $ a i(h):</t>
  </si>
  <si>
    <t>WRONG</t>
  </si>
  <si>
    <t>{Bip 1}{Bip 4}{Dejar TEXT1;==&gt;El número que ha entrado no}</t>
  </si>
  <si>
    <t>Sens. Export. a Y (m)</t>
  </si>
  <si>
    <t>{Dejar TEXT2;   está en el rango razonable para}</t>
  </si>
  <si>
    <t>Sens. Export. al t.de c.(x)</t>
  </si>
  <si>
    <t>{Volver}</t>
  </si>
  <si>
    <t>Flujos de Caja (cf)</t>
  </si>
  <si>
    <t>Sens. tipo de Cambio (e)</t>
  </si>
  <si>
    <t>cDO</t>
  </si>
  <si>
    <t>{DesactMenu}{DesactVent}{LeerNumero "Entre un VALOR para c (0,65 &lt; c &lt; 0,95): ";c}</t>
  </si>
  <si>
    <t>{si c&gt;=cTOLER1#Y#c&lt;=cTOLER2}{Bifurcar CLEAR1}</t>
  </si>
  <si>
    <t>{WRONG}</t>
  </si>
  <si>
    <t>{Dejar TEXT3;   el valor de c.}{WP}</t>
  </si>
  <si>
    <t xml:space="preserve">  ***   Ejercicios/Preguntas   ***</t>
  </si>
  <si>
    <t xml:space="preserve"> 1) Bajo el régimen de tipos de cambio fijos, aumente e un 20%. ¿Por qué</t>
  </si>
  <si>
    <t>tDO</t>
  </si>
  <si>
    <t>{DesactMenu}{DesactVent}{LeerNumero "Entre un VALOR para t (0,15 &lt; t &lt; 0,35): ";t}</t>
  </si>
  <si>
    <t xml:space="preserve">    las curvas IS y BP se desplazan a la derecha, mientras la LM lo hace</t>
  </si>
  <si>
    <t>{si t&gt;=tTOLER1#Y#t&lt;=tTOLER2}{Bifurcar CLEAR1}</t>
  </si>
  <si>
    <t xml:space="preserve">    a la izquierda? ¿Qué puede decir sobre las magnitudes relativas de </t>
  </si>
  <si>
    <t xml:space="preserve">    estos desplazamientos y sus efectos sobre la curva DA y sobre los </t>
  </si>
  <si>
    <t>{Dejar TEXT3;   el valor de t.}{WP}</t>
  </si>
  <si>
    <t xml:space="preserve">    equilibrios del PNB y la BP?.</t>
  </si>
  <si>
    <t>{Bifurcar tDO}</t>
  </si>
  <si>
    <t xml:space="preserve"> 2) Bajo tipos de cambio FLEXIBLES, cuánto debe crecer Abar para obtener</t>
  </si>
  <si>
    <t>bDO</t>
  </si>
  <si>
    <t>{DesactMenu}{DesactVent}{LeerNumero "Entre un VALOR para b (8 &lt; b &lt; 16): ";b}</t>
  </si>
  <si>
    <t xml:space="preserve">    el mismo aumento del PNB que en 1)?  ¿Qué sucede con e y R, en este</t>
  </si>
  <si>
    <t>{si b&gt;=bTOLER1#Y#b&lt;=bTOLER2}{Bifurcar CLEAR1}</t>
  </si>
  <si>
    <t xml:space="preserve">    caso, comparado con el de tipos fijos de la pregunta 1)?</t>
  </si>
  <si>
    <t>{Dejar TEXT3;   el valor de b.}{WP}</t>
  </si>
  <si>
    <t xml:space="preserve"> 3) Experimente cambiando el parámetro cf, que gobierna la sensibilidad</t>
  </si>
  <si>
    <t xml:space="preserve">    de los flujos de capital según las diferencias entre los tipos, in-</t>
  </si>
  <si>
    <t>kDO</t>
  </si>
  <si>
    <t>{DesactMenu}{DesactVent}{LeerNumero "Entre un VALOR para k (0,2 &lt; k &lt; 0,4): ";k}</t>
  </si>
  <si>
    <t xml:space="preserve">    ticas monetaria y fiscal, tanto bajo tipos FIJOS como FLEXIBLES?</t>
  </si>
  <si>
    <t>{si k&gt;=kTOLER1#Y#k&lt;=kTOLER2}{Bifurcar CLEAR1}</t>
  </si>
  <si>
    <t>{Dejar TEXT3;   el valor de k.}{WP}</t>
  </si>
  <si>
    <t>Teclee &lt;ENTER&gt; para volver al menú interactivo</t>
  </si>
  <si>
    <t>gamma</t>
  </si>
  <si>
    <t>beta</t>
  </si>
  <si>
    <t xml:space="preserve">    P</t>
  </si>
  <si>
    <t xml:space="preserve">    XN</t>
  </si>
  <si>
    <t>hDO</t>
  </si>
  <si>
    <t>{DesactMenu}{DesactVent}{LeerNumero "Entre un VALOR para h (5 &lt; h &lt; 17): ";h}</t>
  </si>
  <si>
    <t>{si h&gt;=hTOLER1#Y#h&lt;=hTOLER2}{Bifurcar CLEAR1}</t>
  </si>
  <si>
    <t>base:</t>
  </si>
  <si>
    <t>{Dejar TEXT3;   el valor de h.}{WP}</t>
  </si>
  <si>
    <t>mDO</t>
  </si>
  <si>
    <t>{DesactMenu}{DesactVent}{LeerNumero "Entre un VALOR para m (0 &lt; m &lt; 0,3): ";m}</t>
  </si>
  <si>
    <t>{si m&gt;=mTOLER1#Y#m&lt;=mTOLER2}{Bifurcar CLEAR1}</t>
  </si>
  <si>
    <t>{Dejar TEXT3;   el valor de m.}{WP}</t>
  </si>
  <si>
    <t>xDO</t>
  </si>
  <si>
    <t>{DesactMenu}{DesactVent}{LeerNumero "Entre un VALOR para x (30 &lt; x &lt; 80): ";x}</t>
  </si>
  <si>
    <t>{si x&gt;=xTOLER1#Y#x&lt;=xTOLER2}{Bifurcar CLEAR1}</t>
  </si>
  <si>
    <t>{Dejar TEXT3;   el valor de x.}{WP}</t>
  </si>
  <si>
    <t xml:space="preserve">      BP</t>
  </si>
  <si>
    <t>CFDO</t>
  </si>
  <si>
    <t>{DesactMenu}{DesactVent}{LeerNumero "Entre un VALOR para cf (5 &lt; cf &lt; 15): ";CF}</t>
  </si>
  <si>
    <t>{si CF&gt;=CFTOLER1#Y#CF&lt;=CFTOLER2}{Bifurcar CLEAR1}</t>
  </si>
  <si>
    <t xml:space="preserve">BP0 </t>
  </si>
  <si>
    <t xml:space="preserve">XN0 </t>
  </si>
  <si>
    <t>{Dejar TEXT3;   el valor de CF.}{WP}</t>
  </si>
  <si>
    <t xml:space="preserve">BP1  </t>
  </si>
  <si>
    <t xml:space="preserve">XN1 </t>
  </si>
  <si>
    <t>{Bifurcar CFDO}</t>
  </si>
  <si>
    <t>eDO</t>
  </si>
  <si>
    <t>{DesactMenu}{DesactVent}{LeerNumero "Entre un VALOR para e (0 &lt; e &lt; 5): ";e}</t>
  </si>
  <si>
    <t>{si e&gt;=eTOLER1#Y#e&lt;=eTOLER2}{Bifurcar CLEAR1}</t>
  </si>
  <si>
    <t>{Dejar TEXT3;   el valor de e.}{WP}</t>
  </si>
  <si>
    <t>CLEAR1</t>
  </si>
  <si>
    <t>{Vaciar TEXT1}{Vaciar TEXT2}{Vaciar TEXT3}</t>
  </si>
  <si>
    <t xml:space="preserve"> </t>
  </si>
  <si>
    <t>{IZDA}{WP}</t>
  </si>
  <si>
    <t>{ActivMenu}{DesactMenu}{MenuBifurcar DONE1}</t>
  </si>
  <si>
    <t>{Calculo}{WP}</t>
  </si>
  <si>
    <t>DONE1</t>
  </si>
  <si>
    <t>Bastante</t>
  </si>
  <si>
    <t>Más</t>
  </si>
  <si>
    <t>No cambiar ningún parámetro más-- Volver al menú interactivo primario</t>
  </si>
  <si>
    <t>Continuar cambiando parámetros</t>
  </si>
  <si>
    <t>Cambiar el valor de las variables</t>
  </si>
  <si>
    <t>{IR}C22~{Indicar}{ActivMenu}{Calculo}{DesactMenu}{Home}{IR}A21~{WP}{Bifurcar MBINTERACT}</t>
  </si>
  <si>
    <t>{DCHA}{ActivMenu}{DesactMenu}{Bifurcar MBPARAM}</t>
  </si>
  <si>
    <t>{IZDA}{Bifurcar MBCHANGE}</t>
  </si>
  <si>
    <t>VARI</t>
  </si>
  <si>
    <t>Entrar gasto autónomo</t>
  </si>
  <si>
    <t>Entrar la oferta nominal de dinero</t>
  </si>
  <si>
    <t>Entrar el precio de los bienes exteriores</t>
  </si>
  <si>
    <t>Entrar el tipo de interés exterior (decimal)</t>
  </si>
  <si>
    <t>Entrar el PNB potencial</t>
  </si>
  <si>
    <t>{Bifurcar AbarDO}</t>
  </si>
  <si>
    <t>{Bifurcar MbarDO}</t>
  </si>
  <si>
    <t>{Bifurcar Pfdo}</t>
  </si>
  <si>
    <t>{Bifurcar iffdo}</t>
  </si>
  <si>
    <t>{Bifurcar Ypdo}</t>
  </si>
  <si>
    <t>AbarDO</t>
  </si>
  <si>
    <t>{LeerNumero "Entre el CAMBIO TOTAL de Abar (+/- 100): ";Abarx}{Dejar Abar;AbarX+Abar0}</t>
  </si>
  <si>
    <t>{si @Abs(Abar0-Abar)&lt;=Abar0*(VARTOL)}{Bifurcar CLEAR2}</t>
  </si>
  <si>
    <t>{Dejar TEXT3;    el valor de Abar.}</t>
  </si>
  <si>
    <t>MbarDO</t>
  </si>
  <si>
    <t>{LeerNumero "Entre el CAMBIO TOTAL de Mbar (+/- 50): ";Mbarx}{Dejar Mbar;MbarX+Mbar0}</t>
  </si>
  <si>
    <t>{si @Abs(Mbar0-Mbar)&lt;=Mbar0*(VARTOL)}{Bifurcar CLEAR2}</t>
  </si>
  <si>
    <t>{Dejar TEXT3;    el valor de Mbar.}</t>
  </si>
  <si>
    <t>PfDO</t>
  </si>
  <si>
    <t>{LeerNumero "Entre el CAMBIO TOTAL de Pf (+/- 0,5): ";Pfx}{Dejar Pf;PfX+Pf0}</t>
  </si>
  <si>
    <t>{si @Abs(Pf0-Pf)&lt;=Pf0*(VARTOL)}{Bifurcar CLEAR2}</t>
  </si>
  <si>
    <t>{Dejar TEXT3;    el valor de Pf.}</t>
  </si>
  <si>
    <t>{Bifurcar PfDO}</t>
  </si>
  <si>
    <t>iffDO</t>
  </si>
  <si>
    <t>{LeerNumero "Entre el CAMBIO TOTAL de i  (+/- 2): ";iffx}{Dejar iff;iffX+iff0}</t>
  </si>
  <si>
    <t>{si @Abs(iff0-iff)&lt;=iff0*(VARTOL)}{Bifurcar CLEAR2}</t>
  </si>
  <si>
    <t>{Dejar TEXT3;    el valor de if.}</t>
  </si>
  <si>
    <t>{Bifurcar iffDO}</t>
  </si>
  <si>
    <t>YpDO</t>
  </si>
  <si>
    <t>{LeerNumero "Entre el CAMBIO TOTAL de Yp (+/- 225): ";Ypx}{Dejar Yp;YpX+Yp0}</t>
  </si>
  <si>
    <t>{si @Abs(Yp0-Yp)&lt;=Yp0*(VARTOL)}{Bifurcar CLEAR2}</t>
  </si>
  <si>
    <t>{Dejar TEXT3;    el valor de Yp.}</t>
  </si>
  <si>
    <t>{Bifurcar YpDO}</t>
  </si>
  <si>
    <t>CLEAR2</t>
  </si>
  <si>
    <t>{ActivMenu}{DesactMenu}{MenuBifurcar DONE2}</t>
  </si>
  <si>
    <t>DONE2</t>
  </si>
  <si>
    <t>No cambiar ninguna variable más--Volver al menú interactivo primario</t>
  </si>
  <si>
    <t>Continuar cambiando variables</t>
  </si>
  <si>
    <t>Cambiar el valor de los parámetros</t>
  </si>
  <si>
    <t>{DCHA}{ActivMenu}{DesactMenu}{MenuBifurcar VARI}</t>
  </si>
  <si>
    <t>VIEW</t>
  </si>
  <si>
    <t>IS/LM</t>
  </si>
  <si>
    <t>SA/DA/BP</t>
  </si>
  <si>
    <t>SA/DA/XN</t>
  </si>
  <si>
    <t xml:space="preserve">Ver el diagrama IS-LM </t>
  </si>
  <si>
    <t>Ver la Oferta Agregada, la Demanda Agregada y la Balanza de Pagos</t>
  </si>
  <si>
    <t>Ver la Oferta Agregada, la Demanda Agregada con las Exportaciones Netas</t>
  </si>
  <si>
    <t>/gnuISLM~s{WP}</t>
  </si>
  <si>
    <t>/gnuASADBP~s{WP}</t>
  </si>
  <si>
    <t>/gnuASADNX~s{WP}</t>
  </si>
  <si>
    <t>{Bifurcar MBVIEW}</t>
  </si>
  <si>
    <t>EXERCISE</t>
  </si>
  <si>
    <t>Imprimir</t>
  </si>
  <si>
    <t>Volver a la pantalla anterior</t>
  </si>
  <si>
    <t>Imprimir una copia de estas preguntas</t>
  </si>
  <si>
    <t>{CasoError MBEXERCISE}/iietrA129..H146~ips</t>
  </si>
  <si>
    <t>{Bifurcar MBEXERCISE}</t>
  </si>
  <si>
    <t>EXERCISE2</t>
  </si>
  <si>
    <t>Mtro. Luis Eduardo Ruiz Rojas</t>
  </si>
  <si>
    <t>IS-LM-BP=0 curve</t>
  </si>
  <si>
    <t>AS-AD-BP=0 curve</t>
  </si>
  <si>
    <t>XN0</t>
  </si>
  <si>
    <t>XN1</t>
  </si>
  <si>
    <t xml:space="preserve">cf*(i-i* )). Pero, como veremos, la flexibilidad de precios da al modelo </t>
  </si>
  <si>
    <t>i *</t>
  </si>
  <si>
    <t>IS1</t>
  </si>
  <si>
    <t>IS0</t>
  </si>
  <si>
    <t>LM0</t>
  </si>
  <si>
    <t>LM1</t>
  </si>
  <si>
    <t>DA0</t>
  </si>
  <si>
    <t>DA1</t>
  </si>
  <si>
    <t>SA0</t>
  </si>
  <si>
    <t>SA1</t>
  </si>
  <si>
    <t>corriente:</t>
  </si>
  <si>
    <t>IS        Y = (Abar + x*R - b*i)/(1 - c*(1-t) + m)</t>
  </si>
  <si>
    <t>LM        Mbar/P = k*Y - h*i</t>
  </si>
  <si>
    <t>DA        Y = gamma*(Abar+x*R) + beta*Mbar/P</t>
  </si>
  <si>
    <t>SA        P = Y/Yp</t>
  </si>
  <si>
    <r>
      <t xml:space="preserve">En el modo </t>
    </r>
    <r>
      <rPr>
        <b/>
        <sz val="8"/>
        <rFont val="Courier"/>
        <family val="3"/>
      </rPr>
      <t>FIJOS</t>
    </r>
    <r>
      <rPr>
        <sz val="8"/>
        <rFont val="Courier"/>
        <family val="3"/>
      </rPr>
      <t xml:space="preserve">, el tipo de cambio </t>
    </r>
    <r>
      <rPr>
        <b/>
        <sz val="12"/>
        <rFont val="Courier"/>
        <family val="3"/>
      </rPr>
      <t>e</t>
    </r>
    <r>
      <rPr>
        <sz val="12"/>
        <rFont val="Courier"/>
        <family val="3"/>
      </rPr>
      <t xml:space="preserve"> </t>
    </r>
    <r>
      <rPr>
        <sz val="8"/>
        <rFont val="Courier"/>
        <family val="3"/>
      </rPr>
      <t xml:space="preserve">se fija exógenamente. En el modo </t>
    </r>
  </si>
  <si>
    <r>
      <rPr>
        <b/>
        <sz val="8"/>
        <rFont val="Courier"/>
        <family val="3"/>
      </rPr>
      <t>FLEXIBLES</t>
    </r>
    <r>
      <rPr>
        <sz val="8"/>
        <rFont val="Courier"/>
        <family val="3"/>
      </rPr>
      <t xml:space="preserve">, </t>
    </r>
    <r>
      <rPr>
        <b/>
        <sz val="12"/>
        <rFont val="Courier"/>
        <family val="3"/>
      </rPr>
      <t>e</t>
    </r>
    <r>
      <rPr>
        <sz val="8"/>
        <rFont val="Courier"/>
        <family val="3"/>
      </rPr>
      <t xml:space="preserve"> se determina endógenamente, mediante la condición de que la</t>
    </r>
  </si>
  <si>
    <t>Exportaciones Netas  XN = X - Q = x*R - m*Y</t>
  </si>
  <si>
    <t>Tipo Cambio Real      R = e*Pf/P</t>
  </si>
  <si>
    <t>Balanza de Pagos     BP = XN + cf*(i - i* ) = 0</t>
  </si>
  <si>
    <t xml:space="preserve">    terior y exterior, de interés (i - i *). ¿Cómo afecta cf a las polí-</t>
  </si>
  <si>
    <t>Balanza de Pagos</t>
  </si>
  <si>
    <t>Tipo Cambio nominal</t>
  </si>
  <si>
    <t>Cuenta de Capital</t>
  </si>
  <si>
    <t>Cuenta Corriente</t>
  </si>
  <si>
    <t xml:space="preserve">     Abarxx = Abar + x*R</t>
  </si>
  <si>
    <t>Cuenta de Capital Kflow = cf*(i - i * )</t>
  </si>
  <si>
    <t>Perfecta Movilidad intern.K´s</t>
  </si>
  <si>
    <t>BB0:i = i*</t>
  </si>
  <si>
    <t>BB1:i = i*</t>
  </si>
  <si>
    <t>balanza de pagos sea cero (BP=0).</t>
  </si>
  <si>
    <t>EL DINERO, LOS PRECIOS Y LOS TIPOS DE CAMBIO-------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</si>
</sst>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0_)"/>
    <numFmt numFmtId="174" formatCode="0.0_)"/>
    <numFmt numFmtId="175" formatCode="0.000_)"/>
  </numFmts>
  <fonts count="51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8"/>
      <color indexed="12"/>
      <name val="Courier"/>
      <family val="3"/>
    </font>
    <font>
      <b/>
      <sz val="8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sz val="7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Courier"/>
      <family val="3"/>
    </font>
    <font>
      <sz val="8"/>
      <color indexed="10"/>
      <name val="Courier"/>
      <family val="3"/>
    </font>
    <font>
      <sz val="8"/>
      <color indexed="17"/>
      <name val="Courier"/>
      <family val="3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ourier"/>
      <family val="3"/>
    </font>
    <font>
      <sz val="8"/>
      <color rgb="FFFF0000"/>
      <name val="Courier"/>
      <family val="3"/>
    </font>
    <font>
      <sz val="8"/>
      <color rgb="FF00B050"/>
      <name val="Courier"/>
      <family val="3"/>
    </font>
    <font>
      <sz val="8"/>
      <color rgb="FF0000FF"/>
      <name val="Courier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2" fillId="34" borderId="0" xfId="0" applyFont="1" applyFill="1" applyAlignment="1">
      <alignment/>
    </xf>
    <xf numFmtId="0" fontId="2" fillId="34" borderId="0" xfId="0" applyFont="1" applyFill="1" applyAlignment="1" applyProtection="1">
      <alignment horizontal="center"/>
      <protection/>
    </xf>
    <xf numFmtId="174" fontId="3" fillId="34" borderId="0" xfId="0" applyNumberFormat="1" applyFont="1" applyFill="1" applyAlignment="1" applyProtection="1">
      <alignment/>
      <protection locked="0"/>
    </xf>
    <xf numFmtId="174" fontId="2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 horizontal="center"/>
      <protection/>
    </xf>
    <xf numFmtId="173" fontId="3" fillId="35" borderId="0" xfId="0" applyNumberFormat="1" applyFont="1" applyFill="1" applyAlignment="1" applyProtection="1">
      <alignment/>
      <protection locked="0"/>
    </xf>
    <xf numFmtId="173" fontId="2" fillId="35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0" fontId="2" fillId="36" borderId="0" xfId="0" applyFont="1" applyFill="1" applyAlignment="1" applyProtection="1">
      <alignment horizontal="center"/>
      <protection/>
    </xf>
    <xf numFmtId="0" fontId="2" fillId="37" borderId="0" xfId="0" applyFont="1" applyFill="1" applyAlignment="1" applyProtection="1">
      <alignment horizontal="center"/>
      <protection/>
    </xf>
    <xf numFmtId="0" fontId="2" fillId="38" borderId="0" xfId="0" applyFont="1" applyFill="1" applyAlignment="1" applyProtection="1">
      <alignment horizontal="center"/>
      <protection/>
    </xf>
    <xf numFmtId="0" fontId="2" fillId="39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74" fontId="3" fillId="0" borderId="0" xfId="0" applyNumberFormat="1" applyFont="1" applyAlignment="1" applyProtection="1">
      <alignment/>
      <protection locked="0"/>
    </xf>
    <xf numFmtId="174" fontId="3" fillId="35" borderId="0" xfId="0" applyNumberFormat="1" applyFont="1" applyFill="1" applyAlignment="1" applyProtection="1">
      <alignment/>
      <protection locked="0"/>
    </xf>
    <xf numFmtId="174" fontId="2" fillId="35" borderId="0" xfId="0" applyNumberFormat="1" applyFont="1" applyFill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38" borderId="0" xfId="0" applyFont="1" applyFill="1" applyAlignment="1" applyProtection="1">
      <alignment horizontal="right"/>
      <protection/>
    </xf>
    <xf numFmtId="0" fontId="2" fillId="40" borderId="0" xfId="0" applyFont="1" applyFill="1" applyAlignment="1" applyProtection="1">
      <alignment horizontal="right"/>
      <protection/>
    </xf>
    <xf numFmtId="0" fontId="3" fillId="41" borderId="0" xfId="0" applyFont="1" applyFill="1" applyAlignment="1" applyProtection="1">
      <alignment/>
      <protection locked="0"/>
    </xf>
    <xf numFmtId="0" fontId="3" fillId="42" borderId="0" xfId="0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fill"/>
      <protection/>
    </xf>
    <xf numFmtId="0" fontId="2" fillId="34" borderId="0" xfId="0" applyFont="1" applyFill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73" fontId="2" fillId="34" borderId="0" xfId="0" applyNumberFormat="1" applyFont="1" applyFill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4" fontId="2" fillId="42" borderId="0" xfId="0" applyNumberFormat="1" applyFont="1" applyFill="1" applyAlignment="1" applyProtection="1">
      <alignment horizontal="left"/>
      <protection/>
    </xf>
    <xf numFmtId="174" fontId="2" fillId="42" borderId="0" xfId="0" applyNumberFormat="1" applyFont="1" applyFill="1" applyAlignment="1" applyProtection="1">
      <alignment/>
      <protection/>
    </xf>
    <xf numFmtId="173" fontId="2" fillId="42" borderId="0" xfId="0" applyNumberFormat="1" applyFont="1" applyFill="1" applyAlignment="1" applyProtection="1">
      <alignment/>
      <protection/>
    </xf>
    <xf numFmtId="0" fontId="2" fillId="42" borderId="0" xfId="0" applyFont="1" applyFill="1" applyAlignment="1">
      <alignment/>
    </xf>
    <xf numFmtId="174" fontId="2" fillId="35" borderId="0" xfId="0" applyNumberFormat="1" applyFont="1" applyFill="1" applyAlignment="1" applyProtection="1">
      <alignment horizontal="center"/>
      <protection/>
    </xf>
    <xf numFmtId="174" fontId="2" fillId="34" borderId="0" xfId="0" applyNumberFormat="1" applyFont="1" applyFill="1" applyAlignment="1" applyProtection="1">
      <alignment horizontal="center"/>
      <protection/>
    </xf>
    <xf numFmtId="0" fontId="2" fillId="41" borderId="0" xfId="0" applyFont="1" applyFill="1" applyAlignment="1" applyProtection="1">
      <alignment horizontal="left"/>
      <protection/>
    </xf>
    <xf numFmtId="0" fontId="2" fillId="41" borderId="0" xfId="0" applyFont="1" applyFill="1" applyAlignment="1">
      <alignment/>
    </xf>
    <xf numFmtId="0" fontId="2" fillId="42" borderId="0" xfId="0" applyFont="1" applyFill="1" applyAlignment="1" applyProtection="1">
      <alignment horizontal="left"/>
      <protection/>
    </xf>
    <xf numFmtId="0" fontId="2" fillId="42" borderId="0" xfId="0" applyFont="1" applyFill="1" applyAlignment="1" applyProtection="1">
      <alignment horizontal="center"/>
      <protection/>
    </xf>
    <xf numFmtId="174" fontId="2" fillId="0" borderId="0" xfId="0" applyNumberFormat="1" applyFont="1" applyAlignment="1" applyProtection="1">
      <alignment horizontal="right"/>
      <protection/>
    </xf>
    <xf numFmtId="0" fontId="47" fillId="0" borderId="0" xfId="0" applyFont="1" applyAlignment="1">
      <alignment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/>
    </xf>
    <xf numFmtId="0" fontId="48" fillId="34" borderId="0" xfId="0" applyFont="1" applyFill="1" applyAlignment="1" applyProtection="1">
      <alignment horizontal="right"/>
      <protection/>
    </xf>
    <xf numFmtId="0" fontId="48" fillId="35" borderId="0" xfId="0" applyFont="1" applyFill="1" applyAlignment="1" applyProtection="1">
      <alignment horizontal="right"/>
      <protection/>
    </xf>
    <xf numFmtId="173" fontId="49" fillId="34" borderId="0" xfId="0" applyNumberFormat="1" applyFont="1" applyFill="1" applyAlignment="1" applyProtection="1">
      <alignment horizontal="left"/>
      <protection locked="0"/>
    </xf>
    <xf numFmtId="0" fontId="49" fillId="35" borderId="0" xfId="0" applyFont="1" applyFill="1" applyAlignment="1" applyProtection="1">
      <alignment horizontal="left"/>
      <protection locked="0"/>
    </xf>
    <xf numFmtId="0" fontId="50" fillId="34" borderId="0" xfId="0" applyFont="1" applyFill="1" applyAlignment="1" applyProtection="1">
      <alignment horizontal="left"/>
      <protection/>
    </xf>
    <xf numFmtId="0" fontId="50" fillId="35" borderId="0" xfId="0" applyFont="1" applyFill="1" applyAlignment="1" applyProtection="1">
      <alignment horizontal="left"/>
      <protection/>
    </xf>
    <xf numFmtId="174" fontId="50" fillId="36" borderId="0" xfId="0" applyNumberFormat="1" applyFont="1" applyFill="1" applyAlignment="1" applyProtection="1">
      <alignment/>
      <protection/>
    </xf>
    <xf numFmtId="174" fontId="50" fillId="37" borderId="0" xfId="0" applyNumberFormat="1" applyFont="1" applyFill="1" applyAlignment="1" applyProtection="1">
      <alignment/>
      <protection/>
    </xf>
    <xf numFmtId="173" fontId="50" fillId="38" borderId="0" xfId="0" applyNumberFormat="1" applyFont="1" applyFill="1" applyAlignment="1" applyProtection="1">
      <alignment/>
      <protection/>
    </xf>
    <xf numFmtId="173" fontId="50" fillId="39" borderId="0" xfId="0" applyNumberFormat="1" applyFont="1" applyFill="1" applyAlignment="1" applyProtection="1">
      <alignment/>
      <protection/>
    </xf>
    <xf numFmtId="173" fontId="50" fillId="40" borderId="0" xfId="0" applyNumberFormat="1" applyFont="1" applyFill="1" applyAlignment="1" applyProtection="1">
      <alignment/>
      <protection/>
    </xf>
    <xf numFmtId="173" fontId="50" fillId="42" borderId="0" xfId="0" applyNumberFormat="1" applyFont="1" applyFill="1" applyAlignment="1" applyProtection="1">
      <alignment/>
      <protection/>
    </xf>
    <xf numFmtId="173" fontId="50" fillId="36" borderId="0" xfId="0" applyNumberFormat="1" applyFont="1" applyFill="1" applyAlignment="1" applyProtection="1">
      <alignment/>
      <protection/>
    </xf>
    <xf numFmtId="173" fontId="50" fillId="33" borderId="0" xfId="0" applyNumberFormat="1" applyFont="1" applyFill="1" applyAlignment="1" applyProtection="1">
      <alignment/>
      <protection/>
    </xf>
    <xf numFmtId="173" fontId="48" fillId="36" borderId="0" xfId="0" applyNumberFormat="1" applyFont="1" applyFill="1" applyAlignment="1" applyProtection="1">
      <alignment/>
      <protection/>
    </xf>
    <xf numFmtId="173" fontId="48" fillId="33" borderId="0" xfId="0" applyNumberFormat="1" applyFont="1" applyFill="1" applyAlignment="1" applyProtection="1">
      <alignment/>
      <protection/>
    </xf>
    <xf numFmtId="173" fontId="48" fillId="40" borderId="0" xfId="0" applyNumberFormat="1" applyFont="1" applyFill="1" applyAlignment="1" applyProtection="1">
      <alignment/>
      <protection/>
    </xf>
    <xf numFmtId="173" fontId="48" fillId="38" borderId="0" xfId="0" applyNumberFormat="1" applyFont="1" applyFill="1" applyAlignment="1" applyProtection="1">
      <alignment/>
      <protection/>
    </xf>
    <xf numFmtId="173" fontId="48" fillId="39" borderId="0" xfId="0" applyNumberFormat="1" applyFont="1" applyFill="1" applyAlignment="1" applyProtection="1">
      <alignment/>
      <protection/>
    </xf>
    <xf numFmtId="173" fontId="48" fillId="42" borderId="0" xfId="0" applyNumberFormat="1" applyFont="1" applyFill="1" applyAlignment="1" applyProtection="1">
      <alignment/>
      <protection/>
    </xf>
    <xf numFmtId="174" fontId="48" fillId="36" borderId="0" xfId="0" applyNumberFormat="1" applyFont="1" applyFill="1" applyAlignment="1" applyProtection="1">
      <alignment/>
      <protection/>
    </xf>
    <xf numFmtId="174" fontId="48" fillId="37" borderId="0" xfId="0" applyNumberFormat="1" applyFont="1" applyFill="1" applyAlignment="1" applyProtection="1">
      <alignment/>
      <protection/>
    </xf>
    <xf numFmtId="174" fontId="48" fillId="34" borderId="0" xfId="0" applyNumberFormat="1" applyFont="1" applyFill="1" applyAlignment="1" applyProtection="1">
      <alignment/>
      <protection/>
    </xf>
    <xf numFmtId="0" fontId="48" fillId="34" borderId="0" xfId="0" applyFont="1" applyFill="1" applyAlignment="1" applyProtection="1">
      <alignment/>
      <protection/>
    </xf>
    <xf numFmtId="173" fontId="48" fillId="35" borderId="0" xfId="0" applyNumberFormat="1" applyFont="1" applyFill="1" applyAlignment="1" applyProtection="1">
      <alignment/>
      <protection/>
    </xf>
    <xf numFmtId="174" fontId="48" fillId="35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173" fontId="50" fillId="0" borderId="0" xfId="0" applyNumberFormat="1" applyFont="1" applyFill="1" applyAlignment="1" applyProtection="1">
      <alignment/>
      <protection/>
    </xf>
    <xf numFmtId="173" fontId="48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 applyProtection="1">
      <alignment/>
      <protection/>
    </xf>
    <xf numFmtId="0" fontId="2" fillId="43" borderId="0" xfId="0" applyFont="1" applyFill="1" applyAlignment="1" applyProtection="1">
      <alignment horizontal="right"/>
      <protection/>
    </xf>
    <xf numFmtId="0" fontId="2" fillId="44" borderId="0" xfId="0" applyFont="1" applyFill="1" applyAlignment="1" applyProtection="1">
      <alignment horizontal="right"/>
      <protection/>
    </xf>
    <xf numFmtId="0" fontId="2" fillId="45" borderId="0" xfId="0" applyFont="1" applyFill="1" applyAlignment="1" applyProtection="1">
      <alignment horizontal="right"/>
      <protection/>
    </xf>
    <xf numFmtId="0" fontId="2" fillId="45" borderId="0" xfId="0" applyFont="1" applyFill="1" applyAlignment="1" applyProtection="1">
      <alignment/>
      <protection/>
    </xf>
    <xf numFmtId="0" fontId="2" fillId="46" borderId="0" xfId="0" applyFont="1" applyFill="1" applyAlignment="1">
      <alignment/>
    </xf>
    <xf numFmtId="0" fontId="2" fillId="47" borderId="0" xfId="0" applyFont="1" applyFill="1" applyAlignment="1" applyProtection="1">
      <alignment horizontal="left"/>
      <protection/>
    </xf>
    <xf numFmtId="0" fontId="2" fillId="47" borderId="0" xfId="0" applyFont="1" applyFill="1" applyAlignment="1">
      <alignment/>
    </xf>
    <xf numFmtId="0" fontId="2" fillId="48" borderId="0" xfId="0" applyFont="1" applyFill="1" applyAlignment="1" applyProtection="1">
      <alignment horizontal="right"/>
      <protection/>
    </xf>
    <xf numFmtId="0" fontId="2" fillId="49" borderId="0" xfId="0" applyFont="1" applyFill="1" applyAlignment="1" applyProtection="1">
      <alignment horizontal="right"/>
      <protection/>
    </xf>
    <xf numFmtId="174" fontId="48" fillId="48" borderId="0" xfId="0" applyNumberFormat="1" applyFont="1" applyFill="1" applyAlignment="1" applyProtection="1">
      <alignment/>
      <protection/>
    </xf>
    <xf numFmtId="174" fontId="50" fillId="48" borderId="0" xfId="0" applyNumberFormat="1" applyFont="1" applyFill="1" applyAlignment="1" applyProtection="1">
      <alignment/>
      <protection/>
    </xf>
    <xf numFmtId="0" fontId="2" fillId="44" borderId="0" xfId="0" applyFont="1" applyFill="1" applyAlignment="1" applyProtection="1">
      <alignment/>
      <protection locked="0"/>
    </xf>
    <xf numFmtId="0" fontId="2" fillId="43" borderId="0" xfId="0" applyFont="1" applyFill="1" applyAlignment="1" applyProtection="1">
      <alignment/>
      <protection locked="0"/>
    </xf>
    <xf numFmtId="174" fontId="50" fillId="49" borderId="0" xfId="0" applyNumberFormat="1" applyFont="1" applyFill="1" applyAlignment="1" applyProtection="1">
      <alignment/>
      <protection/>
    </xf>
    <xf numFmtId="174" fontId="48" fillId="49" borderId="0" xfId="0" applyNumberFormat="1" applyFont="1" applyFill="1" applyAlignment="1" applyProtection="1">
      <alignment/>
      <protection/>
    </xf>
    <xf numFmtId="0" fontId="2" fillId="50" borderId="0" xfId="0" applyFont="1" applyFill="1" applyAlignment="1" applyProtection="1">
      <alignment horizontal="center"/>
      <protection/>
    </xf>
    <xf numFmtId="173" fontId="50" fillId="50" borderId="0" xfId="0" applyNumberFormat="1" applyFont="1" applyFill="1" applyAlignment="1" applyProtection="1">
      <alignment/>
      <protection/>
    </xf>
    <xf numFmtId="173" fontId="48" fillId="50" borderId="0" xfId="0" applyNumberFormat="1" applyFont="1" applyFill="1" applyAlignment="1" applyProtection="1">
      <alignment/>
      <protection/>
    </xf>
    <xf numFmtId="0" fontId="2" fillId="16" borderId="0" xfId="0" applyFont="1" applyFill="1" applyAlignment="1" applyProtection="1">
      <alignment horizontal="center"/>
      <protection/>
    </xf>
    <xf numFmtId="173" fontId="50" fillId="16" borderId="0" xfId="0" applyNumberFormat="1" applyFont="1" applyFill="1" applyAlignment="1" applyProtection="1">
      <alignment/>
      <protection/>
    </xf>
    <xf numFmtId="173" fontId="48" fillId="16" borderId="0" xfId="0" applyNumberFormat="1" applyFont="1" applyFill="1" applyAlignment="1" applyProtection="1">
      <alignment/>
      <protection/>
    </xf>
    <xf numFmtId="0" fontId="7" fillId="0" borderId="0" xfId="0" applyFont="1" applyAlignment="1">
      <alignment horizontal="center" vertical="center"/>
    </xf>
    <xf numFmtId="49" fontId="2" fillId="16" borderId="0" xfId="0" applyNumberFormat="1" applyFont="1" applyFill="1" applyAlignment="1" applyProtection="1">
      <alignment horizontal="center"/>
      <protection/>
    </xf>
    <xf numFmtId="2" fontId="3" fillId="16" borderId="0" xfId="0" applyNumberFormat="1" applyFont="1" applyFill="1" applyAlignment="1" applyProtection="1">
      <alignment horizontal="right"/>
      <protection/>
    </xf>
    <xf numFmtId="2" fontId="48" fillId="16" borderId="0" xfId="0" applyNumberFormat="1" applyFont="1" applyFill="1" applyAlignment="1" applyProtection="1">
      <alignment horizontal="right"/>
      <protection/>
    </xf>
    <xf numFmtId="0" fontId="2" fillId="46" borderId="0" xfId="0" applyFont="1" applyFill="1" applyAlignment="1" applyProtection="1">
      <alignment horizontal="fill"/>
      <protection/>
    </xf>
    <xf numFmtId="174" fontId="2" fillId="46" borderId="0" xfId="0" applyNumberFormat="1" applyFont="1" applyFill="1" applyAlignment="1">
      <alignment/>
    </xf>
    <xf numFmtId="0" fontId="2" fillId="51" borderId="0" xfId="0" applyFont="1" applyFill="1" applyAlignment="1">
      <alignment/>
    </xf>
    <xf numFmtId="0" fontId="2" fillId="51" borderId="0" xfId="0" applyFont="1" applyFill="1" applyAlignment="1" applyProtection="1">
      <alignment horizontal="fill"/>
      <protection/>
    </xf>
    <xf numFmtId="174" fontId="2" fillId="51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 de Cambio Fijo: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Oferta y Demanda Agregadas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 con Exportaciones Netas</a:t>
            </a:r>
          </a:p>
        </c:rich>
      </c:tx>
      <c:layout>
        <c:manualLayout>
          <c:xMode val="factor"/>
          <c:yMode val="factor"/>
          <c:x val="-0.01"/>
          <c:y val="0.04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75"/>
          <c:w val="0.95375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XN0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CAP20!$F$169</c:f>
                  <c:strCache>
                    <c:ptCount val="1"/>
                    <c:pt idx="0">
                      <c:v>XN0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CAP20!$G$68:$G$88</c:f>
              <c:numCache>
                <c:ptCount val="21"/>
                <c:pt idx="0">
                  <c:v>1.6668332481019743</c:v>
                </c:pt>
                <c:pt idx="1">
                  <c:v>1.5874602362875947</c:v>
                </c:pt>
                <c:pt idx="2">
                  <c:v>1.5153029528199766</c:v>
                </c:pt>
                <c:pt idx="3">
                  <c:v>1.4494202157408473</c:v>
                </c:pt>
                <c:pt idx="4">
                  <c:v>1.3890277067516452</c:v>
                </c:pt>
                <c:pt idx="5">
                  <c:v>1.3334665984815794</c:v>
                </c:pt>
                <c:pt idx="6">
                  <c:v>1.2821794216169033</c:v>
                </c:pt>
                <c:pt idx="7">
                  <c:v>1.2346912948903515</c:v>
                </c:pt>
                <c:pt idx="8">
                  <c:v>1.190595177215696</c:v>
                </c:pt>
                <c:pt idx="9">
                  <c:v>1.1495401711048099</c:v>
                </c:pt>
                <c:pt idx="10">
                  <c:v>1.1112221654013164</c:v>
                </c:pt>
                <c:pt idx="11">
                  <c:v>1.075376289098048</c:v>
                </c:pt>
                <c:pt idx="12">
                  <c:v>1.041770780063734</c:v>
                </c:pt>
                <c:pt idx="13">
                  <c:v>1.0102019685466512</c:v>
                </c:pt>
                <c:pt idx="14">
                  <c:v>0.9804901459423379</c:v>
                </c:pt>
                <c:pt idx="15">
                  <c:v>0.9524761417725568</c:v>
                </c:pt>
                <c:pt idx="16">
                  <c:v>0.9260184711677636</c:v>
                </c:pt>
                <c:pt idx="17">
                  <c:v>0.9009909449199861</c:v>
                </c:pt>
                <c:pt idx="18">
                  <c:v>0.877280656895776</c:v>
                </c:pt>
                <c:pt idx="19">
                  <c:v>0.8547862810779355</c:v>
                </c:pt>
                <c:pt idx="20">
                  <c:v>0.8334166240509872</c:v>
                </c:pt>
              </c:numCache>
            </c:numRef>
          </c:yVal>
          <c:smooth val="0"/>
        </c:ser>
        <c:ser>
          <c:idx val="5"/>
          <c:order val="5"/>
          <c:tx>
            <c:v>XN1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CAP20!$G$171</c:f>
                  <c:strCache>
                    <c:ptCount val="1"/>
                    <c:pt idx="0">
                      <c:v>XN1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CAP20!$H$68:$H$88</c:f>
              <c:numCache>
                <c:ptCount val="21"/>
                <c:pt idx="0">
                  <c:v>1.6668332471330507</c:v>
                </c:pt>
                <c:pt idx="1">
                  <c:v>1.5874602353648102</c:v>
                </c:pt>
                <c:pt idx="2">
                  <c:v>1.515302951939137</c:v>
                </c:pt>
                <c:pt idx="3">
                  <c:v>1.4494202148983049</c:v>
                </c:pt>
                <c:pt idx="4">
                  <c:v>1.3890277059442089</c:v>
                </c:pt>
                <c:pt idx="5">
                  <c:v>1.3334665977064404</c:v>
                </c:pt>
                <c:pt idx="6">
                  <c:v>1.2821794208715773</c:v>
                </c:pt>
                <c:pt idx="7">
                  <c:v>1.23469129417263</c:v>
                </c:pt>
                <c:pt idx="8">
                  <c:v>1.1905951765236076</c:v>
                </c:pt>
                <c:pt idx="9">
                  <c:v>1.1495401704365866</c:v>
                </c:pt>
                <c:pt idx="10">
                  <c:v>1.111222164755367</c:v>
                </c:pt>
                <c:pt idx="11">
                  <c:v>1.0753762884729359</c:v>
                </c:pt>
                <c:pt idx="12">
                  <c:v>1.0417707794581565</c:v>
                </c:pt>
                <c:pt idx="13">
                  <c:v>1.0102019679594245</c:v>
                </c:pt>
                <c:pt idx="14">
                  <c:v>0.9804901453723827</c:v>
                </c:pt>
                <c:pt idx="15">
                  <c:v>0.952476141218886</c:v>
                </c:pt>
                <c:pt idx="16">
                  <c:v>0.9260184706294725</c:v>
                </c:pt>
                <c:pt idx="17">
                  <c:v>0.9009909443962436</c:v>
                </c:pt>
                <c:pt idx="18">
                  <c:v>0.8772806563858161</c:v>
                </c:pt>
                <c:pt idx="19">
                  <c:v>0.8547862805810515</c:v>
                </c:pt>
                <c:pt idx="20">
                  <c:v>0.8334166235665253</c:v>
                </c:pt>
              </c:numCache>
            </c:numRef>
          </c:yVal>
          <c:smooth val="0"/>
        </c:ser>
        <c:axId val="56952972"/>
        <c:axId val="42814701"/>
      </c:scatterChart>
      <c:valAx>
        <c:axId val="56952972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814701"/>
        <c:crossesAt val="0"/>
        <c:crossBetween val="midCat"/>
        <c:dispUnits/>
        <c:majorUnit val="50"/>
        <c:minorUnit val="10"/>
      </c:valAx>
      <c:valAx>
        <c:axId val="42814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972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5"/>
          <c:y val="0.93825"/>
          <c:w val="0.376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Tipos de  Cambio Fijos: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IS/LM con BP</a:t>
            </a:r>
          </a:p>
        </c:rich>
      </c:tx>
      <c:layout>
        <c:manualLayout>
          <c:xMode val="factor"/>
          <c:yMode val="factor"/>
          <c:x val="0.021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93"/>
          <c:w val="0.9537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IS0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CAP20!$A$91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CAP20!$A$92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CAP20!$A$93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CAP20!$A$94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CAP20!$A$95</c:f>
                  <c:strCache>
                    <c:ptCount val="1"/>
                    <c:pt idx="0">
                      <c:v>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CAP20!$B$45:$B$65</c:f>
              <c:numCache>
                <c:ptCount val="21"/>
                <c:pt idx="0">
                  <c:v>9.272175743209266</c:v>
                </c:pt>
                <c:pt idx="1">
                  <c:v>8.694050743209266</c:v>
                </c:pt>
                <c:pt idx="2">
                  <c:v>8.115925743209266</c:v>
                </c:pt>
                <c:pt idx="3">
                  <c:v>7.537800743209265</c:v>
                </c:pt>
                <c:pt idx="4">
                  <c:v>6.959675743209265</c:v>
                </c:pt>
                <c:pt idx="5">
                  <c:v>6.381550743209265</c:v>
                </c:pt>
                <c:pt idx="6">
                  <c:v>5.803425743209265</c:v>
                </c:pt>
                <c:pt idx="7">
                  <c:v>5.225300743209265</c:v>
                </c:pt>
                <c:pt idx="8">
                  <c:v>4.647175743209265</c:v>
                </c:pt>
                <c:pt idx="9">
                  <c:v>4.069050743209265</c:v>
                </c:pt>
                <c:pt idx="10">
                  <c:v>3.490925743209265</c:v>
                </c:pt>
                <c:pt idx="11">
                  <c:v>2.912800743209265</c:v>
                </c:pt>
                <c:pt idx="12">
                  <c:v>2.334675743209265</c:v>
                </c:pt>
                <c:pt idx="13">
                  <c:v>1.7565507432092649</c:v>
                </c:pt>
                <c:pt idx="14">
                  <c:v>1.1784257432092649</c:v>
                </c:pt>
                <c:pt idx="15">
                  <c:v>0.600300743209265</c:v>
                </c:pt>
                <c:pt idx="16">
                  <c:v>0.022175743209264926</c:v>
                </c:pt>
                <c:pt idx="17">
                  <c:v>-0.555949256790735</c:v>
                </c:pt>
                <c:pt idx="18">
                  <c:v>-1.1340742567907351</c:v>
                </c:pt>
                <c:pt idx="19">
                  <c:v>-1.7121992567907351</c:v>
                </c:pt>
                <c:pt idx="20">
                  <c:v>-2.290324256790735</c:v>
                </c:pt>
              </c:numCache>
            </c:numRef>
          </c:yVal>
          <c:smooth val="0"/>
        </c:ser>
        <c:ser>
          <c:idx val="1"/>
          <c:order val="1"/>
          <c:tx>
            <c:v>IS1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CAP20!$B$96</c:f>
                  <c:strCache>
                    <c:ptCount val="1"/>
                    <c:pt idx="0">
                      <c:v>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CAP20!$C$45:$C$65</c:f>
              <c:numCache>
                <c:ptCount val="21"/>
                <c:pt idx="0">
                  <c:v>9.272175746721752</c:v>
                </c:pt>
                <c:pt idx="1">
                  <c:v>8.694050746721752</c:v>
                </c:pt>
                <c:pt idx="2">
                  <c:v>8.115925746721752</c:v>
                </c:pt>
                <c:pt idx="3">
                  <c:v>7.537800746721753</c:v>
                </c:pt>
                <c:pt idx="4">
                  <c:v>6.959675746721753</c:v>
                </c:pt>
                <c:pt idx="5">
                  <c:v>6.381550746721753</c:v>
                </c:pt>
                <c:pt idx="6">
                  <c:v>5.803425746721753</c:v>
                </c:pt>
                <c:pt idx="7">
                  <c:v>5.225300746721753</c:v>
                </c:pt>
                <c:pt idx="8">
                  <c:v>4.647175746721753</c:v>
                </c:pt>
                <c:pt idx="9">
                  <c:v>4.069050746721753</c:v>
                </c:pt>
                <c:pt idx="10">
                  <c:v>3.4909257467217523</c:v>
                </c:pt>
                <c:pt idx="11">
                  <c:v>2.9128007467217523</c:v>
                </c:pt>
                <c:pt idx="12">
                  <c:v>2.3346757467217523</c:v>
                </c:pt>
                <c:pt idx="13">
                  <c:v>1.7565507467217525</c:v>
                </c:pt>
                <c:pt idx="14">
                  <c:v>1.1784257467217525</c:v>
                </c:pt>
                <c:pt idx="15">
                  <c:v>0.6003007467217524</c:v>
                </c:pt>
                <c:pt idx="16">
                  <c:v>0.022175746721752414</c:v>
                </c:pt>
                <c:pt idx="17">
                  <c:v>-0.5559492532782476</c:v>
                </c:pt>
                <c:pt idx="18">
                  <c:v>-1.1340742532782475</c:v>
                </c:pt>
                <c:pt idx="19">
                  <c:v>-1.7121992532782475</c:v>
                </c:pt>
                <c:pt idx="20">
                  <c:v>-2.2903242532782477</c:v>
                </c:pt>
              </c:numCache>
            </c:numRef>
          </c:yVal>
          <c:smooth val="0"/>
        </c:ser>
        <c:ser>
          <c:idx val="2"/>
          <c:order val="2"/>
          <c:tx>
            <c:v>LM0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CAP20!$C$90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CAP20!$C$91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CAP20!$C$92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CAP20!$C$93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CAP20!$C$94</c:f>
                  <c:strCache>
                    <c:ptCount val="1"/>
                    <c:pt idx="0">
                      <c:v>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CAP20!$D$45:$D$65</c:f>
              <c:numCache>
                <c:ptCount val="21"/>
                <c:pt idx="0">
                  <c:v>-1.0022220729967244</c:v>
                </c:pt>
                <c:pt idx="1">
                  <c:v>-0.5522220729967244</c:v>
                </c:pt>
                <c:pt idx="2">
                  <c:v>-0.10222207299672448</c:v>
                </c:pt>
                <c:pt idx="3">
                  <c:v>0.34777792700327553</c:v>
                </c:pt>
                <c:pt idx="4">
                  <c:v>0.7977779270032755</c:v>
                </c:pt>
                <c:pt idx="5">
                  <c:v>1.2477779270032756</c:v>
                </c:pt>
                <c:pt idx="6">
                  <c:v>1.6977779270032756</c:v>
                </c:pt>
                <c:pt idx="7">
                  <c:v>2.1477779270032755</c:v>
                </c:pt>
                <c:pt idx="8">
                  <c:v>2.5977779270032757</c:v>
                </c:pt>
                <c:pt idx="9">
                  <c:v>3.0477779270032754</c:v>
                </c:pt>
                <c:pt idx="10">
                  <c:v>3.4977779270032756</c:v>
                </c:pt>
                <c:pt idx="11">
                  <c:v>3.9477779270032753</c:v>
                </c:pt>
                <c:pt idx="12">
                  <c:v>4.3977779270032755</c:v>
                </c:pt>
                <c:pt idx="13">
                  <c:v>4.847777927003276</c:v>
                </c:pt>
                <c:pt idx="14">
                  <c:v>5.297777927003276</c:v>
                </c:pt>
                <c:pt idx="15">
                  <c:v>5.747777927003275</c:v>
                </c:pt>
                <c:pt idx="16">
                  <c:v>6.197777927003275</c:v>
                </c:pt>
                <c:pt idx="17">
                  <c:v>6.6477779270032755</c:v>
                </c:pt>
                <c:pt idx="18">
                  <c:v>7.097777927003276</c:v>
                </c:pt>
                <c:pt idx="19">
                  <c:v>7.547777927003276</c:v>
                </c:pt>
                <c:pt idx="20">
                  <c:v>7.997777927003275</c:v>
                </c:pt>
              </c:numCache>
            </c:numRef>
          </c:yVal>
          <c:smooth val="0"/>
        </c:ser>
        <c:ser>
          <c:idx val="3"/>
          <c:order val="3"/>
          <c:tx>
            <c:v>LM1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CAP20!$D$94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CAP20!$D$95</c:f>
                  <c:strCache>
                    <c:ptCount val="1"/>
                    <c:pt idx="0">
                      <c:v> LM1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CAP20!$E$45:$E$65</c:f>
              <c:numCache>
                <c:ptCount val="21"/>
                <c:pt idx="0">
                  <c:v>-1.0022220748128219</c:v>
                </c:pt>
                <c:pt idx="1">
                  <c:v>-0.5522220748128219</c:v>
                </c:pt>
                <c:pt idx="2">
                  <c:v>-0.10222207481282197</c:v>
                </c:pt>
                <c:pt idx="3">
                  <c:v>0.34777792518717804</c:v>
                </c:pt>
                <c:pt idx="4">
                  <c:v>0.797777925187178</c:v>
                </c:pt>
                <c:pt idx="5">
                  <c:v>1.2477779251871781</c:v>
                </c:pt>
                <c:pt idx="6">
                  <c:v>1.697777925187178</c:v>
                </c:pt>
                <c:pt idx="7">
                  <c:v>2.147777925187178</c:v>
                </c:pt>
                <c:pt idx="8">
                  <c:v>2.597777925187178</c:v>
                </c:pt>
                <c:pt idx="9">
                  <c:v>3.047777925187178</c:v>
                </c:pt>
                <c:pt idx="10">
                  <c:v>3.497777925187178</c:v>
                </c:pt>
                <c:pt idx="11">
                  <c:v>3.947777925187178</c:v>
                </c:pt>
                <c:pt idx="12">
                  <c:v>4.397777925187178</c:v>
                </c:pt>
                <c:pt idx="13">
                  <c:v>4.847777925187178</c:v>
                </c:pt>
                <c:pt idx="14">
                  <c:v>5.297777925187178</c:v>
                </c:pt>
                <c:pt idx="15">
                  <c:v>5.747777925187178</c:v>
                </c:pt>
                <c:pt idx="16">
                  <c:v>6.197777925187178</c:v>
                </c:pt>
                <c:pt idx="17">
                  <c:v>6.647777925187178</c:v>
                </c:pt>
                <c:pt idx="18">
                  <c:v>7.097777925187178</c:v>
                </c:pt>
                <c:pt idx="19">
                  <c:v>7.547777925187178</c:v>
                </c:pt>
                <c:pt idx="20">
                  <c:v>7.997777925187178</c:v>
                </c:pt>
              </c:numCache>
            </c:numRef>
          </c:yVal>
          <c:smooth val="0"/>
        </c:ser>
        <c:ser>
          <c:idx val="4"/>
          <c:order val="4"/>
          <c:tx>
            <c:v>BP0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CAP20!$B$68:$B$88</c:f>
              <c:numCache>
                <c:ptCount val="21"/>
                <c:pt idx="0">
                  <c:v>0.49677821629776453</c:v>
                </c:pt>
                <c:pt idx="1">
                  <c:v>0.7967782162977644</c:v>
                </c:pt>
                <c:pt idx="2">
                  <c:v>1.0967782162977642</c:v>
                </c:pt>
                <c:pt idx="3">
                  <c:v>1.396778216297764</c:v>
                </c:pt>
                <c:pt idx="4">
                  <c:v>1.6967782162977643</c:v>
                </c:pt>
                <c:pt idx="5">
                  <c:v>1.996778216297764</c:v>
                </c:pt>
                <c:pt idx="6">
                  <c:v>2.2967782162977644</c:v>
                </c:pt>
                <c:pt idx="7">
                  <c:v>2.596778216297764</c:v>
                </c:pt>
                <c:pt idx="8">
                  <c:v>2.896778216297764</c:v>
                </c:pt>
                <c:pt idx="9">
                  <c:v>3.1967782162977643</c:v>
                </c:pt>
                <c:pt idx="10">
                  <c:v>3.496778216297764</c:v>
                </c:pt>
                <c:pt idx="11">
                  <c:v>3.7967782162977644</c:v>
                </c:pt>
                <c:pt idx="12">
                  <c:v>4.096778216297764</c:v>
                </c:pt>
                <c:pt idx="13">
                  <c:v>4.396778216297764</c:v>
                </c:pt>
                <c:pt idx="14">
                  <c:v>4.696778216297764</c:v>
                </c:pt>
                <c:pt idx="15">
                  <c:v>4.9967782162977645</c:v>
                </c:pt>
                <c:pt idx="16">
                  <c:v>5.296778216297764</c:v>
                </c:pt>
                <c:pt idx="17">
                  <c:v>5.596778216297764</c:v>
                </c:pt>
                <c:pt idx="18">
                  <c:v>5.896778216297764</c:v>
                </c:pt>
                <c:pt idx="19">
                  <c:v>6.196778216297764</c:v>
                </c:pt>
                <c:pt idx="20">
                  <c:v>6.4967782162977645</c:v>
                </c:pt>
              </c:numCache>
            </c:numRef>
          </c:yVal>
          <c:smooth val="0"/>
        </c:ser>
        <c:ser>
          <c:idx val="5"/>
          <c:order val="5"/>
          <c:tx>
            <c:v>BP1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CAP20!$C$68:$C$88</c:f>
              <c:numCache>
                <c:ptCount val="21"/>
                <c:pt idx="0">
                  <c:v>0.4967782078677958</c:v>
                </c:pt>
                <c:pt idx="1">
                  <c:v>0.7967782078677956</c:v>
                </c:pt>
                <c:pt idx="2">
                  <c:v>1.0967782078677955</c:v>
                </c:pt>
                <c:pt idx="3">
                  <c:v>1.3967782078677957</c:v>
                </c:pt>
                <c:pt idx="4">
                  <c:v>1.6967782078677955</c:v>
                </c:pt>
                <c:pt idx="5">
                  <c:v>1.9967782078677958</c:v>
                </c:pt>
                <c:pt idx="6">
                  <c:v>2.2967782078677956</c:v>
                </c:pt>
                <c:pt idx="7">
                  <c:v>2.5967782078677955</c:v>
                </c:pt>
                <c:pt idx="8">
                  <c:v>2.8967782078677957</c:v>
                </c:pt>
                <c:pt idx="9">
                  <c:v>3.1967782078677955</c:v>
                </c:pt>
                <c:pt idx="10">
                  <c:v>3.496778207867796</c:v>
                </c:pt>
                <c:pt idx="11">
                  <c:v>3.7967782078677956</c:v>
                </c:pt>
                <c:pt idx="12">
                  <c:v>4.0967782078677955</c:v>
                </c:pt>
                <c:pt idx="13">
                  <c:v>4.396778207867795</c:v>
                </c:pt>
                <c:pt idx="14">
                  <c:v>4.696778207867796</c:v>
                </c:pt>
                <c:pt idx="15">
                  <c:v>4.996778207867796</c:v>
                </c:pt>
                <c:pt idx="16">
                  <c:v>5.296778207867796</c:v>
                </c:pt>
                <c:pt idx="17">
                  <c:v>5.5967782078677955</c:v>
                </c:pt>
                <c:pt idx="18">
                  <c:v>5.896778207867795</c:v>
                </c:pt>
                <c:pt idx="19">
                  <c:v>6.196778207867796</c:v>
                </c:pt>
                <c:pt idx="20">
                  <c:v>6.496778207867796</c:v>
                </c:pt>
              </c:numCache>
            </c:numRef>
          </c:yVal>
          <c:smooth val="0"/>
        </c:ser>
        <c:axId val="49787990"/>
        <c:axId val="45438727"/>
      </c:scatterChart>
      <c:valAx>
        <c:axId val="49787990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438727"/>
        <c:crosses val="autoZero"/>
        <c:crossBetween val="midCat"/>
        <c:dispUnits/>
        <c:majorUnit val="50"/>
        <c:minorUnit val="10"/>
      </c:valAx>
      <c:valAx>
        <c:axId val="4543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87990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15"/>
          <c:y val="0.93525"/>
          <c:w val="0.358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Tipos de  Cambio Flexibles: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IS/LM con BP</a:t>
            </a:r>
          </a:p>
        </c:rich>
      </c:tx>
      <c:layout>
        <c:manualLayout>
          <c:xMode val="factor"/>
          <c:yMode val="factor"/>
          <c:x val="0.031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93"/>
          <c:w val="0.958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v>IS0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CAP20!$A$91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CAP20!$A$92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CAP20!$A$93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CAP20!$A$94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CAP20!$A$95</c:f>
                  <c:strCache>
                    <c:ptCount val="1"/>
                    <c:pt idx="0">
                      <c:v> IS0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CAP20!$B$45:$B$65</c:f>
              <c:numCache>
                <c:ptCount val="21"/>
                <c:pt idx="0">
                  <c:v>9.272175743209266</c:v>
                </c:pt>
                <c:pt idx="1">
                  <c:v>8.694050743209266</c:v>
                </c:pt>
                <c:pt idx="2">
                  <c:v>8.115925743209266</c:v>
                </c:pt>
                <c:pt idx="3">
                  <c:v>7.537800743209265</c:v>
                </c:pt>
                <c:pt idx="4">
                  <c:v>6.959675743209265</c:v>
                </c:pt>
                <c:pt idx="5">
                  <c:v>6.381550743209265</c:v>
                </c:pt>
                <c:pt idx="6">
                  <c:v>5.803425743209265</c:v>
                </c:pt>
                <c:pt idx="7">
                  <c:v>5.225300743209265</c:v>
                </c:pt>
                <c:pt idx="8">
                  <c:v>4.647175743209265</c:v>
                </c:pt>
                <c:pt idx="9">
                  <c:v>4.069050743209265</c:v>
                </c:pt>
                <c:pt idx="10">
                  <c:v>3.490925743209265</c:v>
                </c:pt>
                <c:pt idx="11">
                  <c:v>2.912800743209265</c:v>
                </c:pt>
                <c:pt idx="12">
                  <c:v>2.334675743209265</c:v>
                </c:pt>
                <c:pt idx="13">
                  <c:v>1.7565507432092649</c:v>
                </c:pt>
                <c:pt idx="14">
                  <c:v>1.1784257432092649</c:v>
                </c:pt>
                <c:pt idx="15">
                  <c:v>0.600300743209265</c:v>
                </c:pt>
                <c:pt idx="16">
                  <c:v>0.022175743209264926</c:v>
                </c:pt>
                <c:pt idx="17">
                  <c:v>-0.555949256790735</c:v>
                </c:pt>
                <c:pt idx="18">
                  <c:v>-1.1340742567907351</c:v>
                </c:pt>
                <c:pt idx="19">
                  <c:v>-1.7121992567907351</c:v>
                </c:pt>
                <c:pt idx="20">
                  <c:v>-2.290324256790735</c:v>
                </c:pt>
              </c:numCache>
            </c:numRef>
          </c:yVal>
          <c:smooth val="0"/>
        </c:ser>
        <c:ser>
          <c:idx val="1"/>
          <c:order val="1"/>
          <c:tx>
            <c:v>IS1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CAP20!$B$90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CAP20!$B$91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CAP20!$B$92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CAP20!$B$93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CAP20!$B$94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CAP20!$B$95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CAP20!$B$96</c:f>
                  <c:strCache>
                    <c:ptCount val="1"/>
                    <c:pt idx="0">
                      <c:v> IS1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CAP20!$C$45:$C$65</c:f>
              <c:numCache>
                <c:ptCount val="21"/>
                <c:pt idx="0">
                  <c:v>9.272175746721752</c:v>
                </c:pt>
                <c:pt idx="1">
                  <c:v>8.694050746721752</c:v>
                </c:pt>
                <c:pt idx="2">
                  <c:v>8.115925746721752</c:v>
                </c:pt>
                <c:pt idx="3">
                  <c:v>7.537800746721753</c:v>
                </c:pt>
                <c:pt idx="4">
                  <c:v>6.959675746721753</c:v>
                </c:pt>
                <c:pt idx="5">
                  <c:v>6.381550746721753</c:v>
                </c:pt>
                <c:pt idx="6">
                  <c:v>5.803425746721753</c:v>
                </c:pt>
                <c:pt idx="7">
                  <c:v>5.225300746721753</c:v>
                </c:pt>
                <c:pt idx="8">
                  <c:v>4.647175746721753</c:v>
                </c:pt>
                <c:pt idx="9">
                  <c:v>4.069050746721753</c:v>
                </c:pt>
                <c:pt idx="10">
                  <c:v>3.4909257467217523</c:v>
                </c:pt>
                <c:pt idx="11">
                  <c:v>2.9128007467217523</c:v>
                </c:pt>
                <c:pt idx="12">
                  <c:v>2.3346757467217523</c:v>
                </c:pt>
                <c:pt idx="13">
                  <c:v>1.7565507467217525</c:v>
                </c:pt>
                <c:pt idx="14">
                  <c:v>1.1784257467217525</c:v>
                </c:pt>
                <c:pt idx="15">
                  <c:v>0.6003007467217524</c:v>
                </c:pt>
                <c:pt idx="16">
                  <c:v>0.022175746721752414</c:v>
                </c:pt>
                <c:pt idx="17">
                  <c:v>-0.5559492532782476</c:v>
                </c:pt>
                <c:pt idx="18">
                  <c:v>-1.1340742532782475</c:v>
                </c:pt>
                <c:pt idx="19">
                  <c:v>-1.7121992532782475</c:v>
                </c:pt>
                <c:pt idx="20">
                  <c:v>-2.2903242532782477</c:v>
                </c:pt>
              </c:numCache>
            </c:numRef>
          </c:yVal>
          <c:smooth val="0"/>
        </c:ser>
        <c:ser>
          <c:idx val="2"/>
          <c:order val="2"/>
          <c:tx>
            <c:v>LM0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CAP20!$C$90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CAP20!$C$91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CAP20!$C$92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CAP20!$C$93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CAP20!$C$94</c:f>
                  <c:strCache>
                    <c:ptCount val="1"/>
                    <c:pt idx="0">
                      <c:v> LM0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CAP20!$D$45:$D$65</c:f>
              <c:numCache>
                <c:ptCount val="21"/>
                <c:pt idx="0">
                  <c:v>-1.0022220729967244</c:v>
                </c:pt>
                <c:pt idx="1">
                  <c:v>-0.5522220729967244</c:v>
                </c:pt>
                <c:pt idx="2">
                  <c:v>-0.10222207299672448</c:v>
                </c:pt>
                <c:pt idx="3">
                  <c:v>0.34777792700327553</c:v>
                </c:pt>
                <c:pt idx="4">
                  <c:v>0.7977779270032755</c:v>
                </c:pt>
                <c:pt idx="5">
                  <c:v>1.2477779270032756</c:v>
                </c:pt>
                <c:pt idx="6">
                  <c:v>1.6977779270032756</c:v>
                </c:pt>
                <c:pt idx="7">
                  <c:v>2.1477779270032755</c:v>
                </c:pt>
                <c:pt idx="8">
                  <c:v>2.5977779270032757</c:v>
                </c:pt>
                <c:pt idx="9">
                  <c:v>3.0477779270032754</c:v>
                </c:pt>
                <c:pt idx="10">
                  <c:v>3.4977779270032756</c:v>
                </c:pt>
                <c:pt idx="11">
                  <c:v>3.9477779270032753</c:v>
                </c:pt>
                <c:pt idx="12">
                  <c:v>4.3977779270032755</c:v>
                </c:pt>
                <c:pt idx="13">
                  <c:v>4.847777927003276</c:v>
                </c:pt>
                <c:pt idx="14">
                  <c:v>5.297777927003276</c:v>
                </c:pt>
                <c:pt idx="15">
                  <c:v>5.747777927003275</c:v>
                </c:pt>
                <c:pt idx="16">
                  <c:v>6.197777927003275</c:v>
                </c:pt>
                <c:pt idx="17">
                  <c:v>6.6477779270032755</c:v>
                </c:pt>
                <c:pt idx="18">
                  <c:v>7.097777927003276</c:v>
                </c:pt>
                <c:pt idx="19">
                  <c:v>7.547777927003276</c:v>
                </c:pt>
                <c:pt idx="20">
                  <c:v>7.997777927003275</c:v>
                </c:pt>
              </c:numCache>
            </c:numRef>
          </c:yVal>
          <c:smooth val="0"/>
        </c:ser>
        <c:ser>
          <c:idx val="3"/>
          <c:order val="3"/>
          <c:tx>
            <c:v>LM1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CAP20!$D$94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CAP20!$D$95</c:f>
                  <c:strCache>
                    <c:ptCount val="1"/>
                    <c:pt idx="0">
                      <c:v> LM1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CAP20!$E$45:$E$65</c:f>
              <c:numCache>
                <c:ptCount val="21"/>
                <c:pt idx="0">
                  <c:v>-1.0022220748128219</c:v>
                </c:pt>
                <c:pt idx="1">
                  <c:v>-0.5522220748128219</c:v>
                </c:pt>
                <c:pt idx="2">
                  <c:v>-0.10222207481282197</c:v>
                </c:pt>
                <c:pt idx="3">
                  <c:v>0.34777792518717804</c:v>
                </c:pt>
                <c:pt idx="4">
                  <c:v>0.797777925187178</c:v>
                </c:pt>
                <c:pt idx="5">
                  <c:v>1.2477779251871781</c:v>
                </c:pt>
                <c:pt idx="6">
                  <c:v>1.697777925187178</c:v>
                </c:pt>
                <c:pt idx="7">
                  <c:v>2.147777925187178</c:v>
                </c:pt>
                <c:pt idx="8">
                  <c:v>2.597777925187178</c:v>
                </c:pt>
                <c:pt idx="9">
                  <c:v>3.047777925187178</c:v>
                </c:pt>
                <c:pt idx="10">
                  <c:v>3.497777925187178</c:v>
                </c:pt>
                <c:pt idx="11">
                  <c:v>3.947777925187178</c:v>
                </c:pt>
                <c:pt idx="12">
                  <c:v>4.397777925187178</c:v>
                </c:pt>
                <c:pt idx="13">
                  <c:v>4.847777925187178</c:v>
                </c:pt>
                <c:pt idx="14">
                  <c:v>5.297777925187178</c:v>
                </c:pt>
                <c:pt idx="15">
                  <c:v>5.747777925187178</c:v>
                </c:pt>
                <c:pt idx="16">
                  <c:v>6.197777925187178</c:v>
                </c:pt>
                <c:pt idx="17">
                  <c:v>6.647777925187178</c:v>
                </c:pt>
                <c:pt idx="18">
                  <c:v>7.097777925187178</c:v>
                </c:pt>
                <c:pt idx="19">
                  <c:v>7.547777925187178</c:v>
                </c:pt>
                <c:pt idx="20">
                  <c:v>7.997777925187178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CAP20!$J$43</c:f>
              <c:strCache>
                <c:ptCount val="1"/>
                <c:pt idx="0">
                  <c:v>BB0:i = i*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CAP20!$J$45:$J$65</c:f>
              <c:numCache>
                <c:ptCount val="2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CAP20!$K$43</c:f>
              <c:strCache>
                <c:ptCount val="1"/>
                <c:pt idx="0">
                  <c:v>BB1:i = i*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CAP20!$K$45:$K$65</c:f>
              <c:numCache>
                <c:ptCount val="21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</c:numCache>
            </c:numRef>
          </c:yVal>
          <c:smooth val="0"/>
        </c:ser>
        <c:axId val="6295360"/>
        <c:axId val="56658241"/>
      </c:scatterChart>
      <c:valAx>
        <c:axId val="6295360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658241"/>
        <c:crosses val="autoZero"/>
        <c:crossBetween val="midCat"/>
        <c:dispUnits/>
        <c:majorUnit val="50"/>
        <c:minorUnit val="10"/>
      </c:valAx>
      <c:valAx>
        <c:axId val="56658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5360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575"/>
          <c:y val="0.93375"/>
          <c:w val="0.5272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Oferta y Demanda Agregadas
      con Balanza de Pagos</a:t>
            </a:r>
          </a:p>
        </c:rich>
      </c:tx>
      <c:layout>
        <c:manualLayout>
          <c:xMode val="factor"/>
          <c:yMode val="factor"/>
          <c:x val="0"/>
          <c:y val="0.05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2"/>
          <c:w val="0.9537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BP0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CAP20!$D$169</c:f>
                  <c:strCache>
                    <c:ptCount val="1"/>
                    <c:pt idx="0">
                      <c:v>BP0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CAP20!$E$68:$E$88</c:f>
              <c:numCache>
                <c:ptCount val="21"/>
                <c:pt idx="0">
                  <c:v>1.4276493483620352</c:v>
                </c:pt>
                <c:pt idx="1">
                  <c:v>1.369020760331213</c:v>
                </c:pt>
                <c:pt idx="2">
                  <c:v>1.3150175673901279</c:v>
                </c:pt>
                <c:pt idx="3">
                  <c:v>1.2651131738278245</c:v>
                </c:pt>
                <c:pt idx="4">
                  <c:v>1.2188579976831724</c:v>
                </c:pt>
                <c:pt idx="5">
                  <c:v>1.1758658884261994</c:v>
                </c:pt>
                <c:pt idx="6">
                  <c:v>1.1358033211935887</c:v>
                </c:pt>
                <c:pt idx="7">
                  <c:v>1.0983807272024921</c:v>
                </c:pt>
                <c:pt idx="8">
                  <c:v>1.0633454833762646</c:v>
                </c:pt>
                <c:pt idx="9">
                  <c:v>1.0304762021645382</c:v>
                </c:pt>
                <c:pt idx="10">
                  <c:v>0.9995780486593091</c:v>
                </c:pt>
                <c:pt idx="11">
                  <c:v>0.9704788756644586</c:v>
                </c:pt>
                <c:pt idx="12">
                  <c:v>0.9430260147511035</c:v>
                </c:pt>
                <c:pt idx="13">
                  <c:v>0.9170835969767002</c:v>
                </c:pt>
                <c:pt idx="14">
                  <c:v>0.8925303040022193</c:v>
                </c:pt>
                <c:pt idx="15">
                  <c:v>0.8692574710486325</c:v>
                </c:pt>
                <c:pt idx="16">
                  <c:v>0.847167479104929</c:v>
                </c:pt>
                <c:pt idx="17">
                  <c:v>0.8261723862086401</c:v>
                </c:pt>
                <c:pt idx="18">
                  <c:v>0.8061927573278241</c:v>
                </c:pt>
                <c:pt idx="19">
                  <c:v>0.7871566600183958</c:v>
                </c:pt>
                <c:pt idx="20">
                  <c:v>0.7689987990884585</c:v>
                </c:pt>
              </c:numCache>
            </c:numRef>
          </c:yVal>
          <c:smooth val="0"/>
        </c:ser>
        <c:ser>
          <c:idx val="5"/>
          <c:order val="5"/>
          <c:tx>
            <c:v>BP1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CAP20!$E$168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CAP20!$E$170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CAP20!$E$171</c:f>
                  <c:strCache>
                    <c:ptCount val="1"/>
                    <c:pt idx="0">
                      <c:v>BP1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CAP20!$F$68:$F$88</c:f>
              <c:numCache>
                <c:ptCount val="21"/>
                <c:pt idx="0">
                  <c:v>1.4276493470314882</c:v>
                </c:pt>
                <c:pt idx="1">
                  <c:v>1.369020759075023</c:v>
                </c:pt>
                <c:pt idx="2">
                  <c:v>1.3150175662009345</c:v>
                </c:pt>
                <c:pt idx="3">
                  <c:v>1.2651131726992688</c:v>
                </c:pt>
                <c:pt idx="4">
                  <c:v>1.218857996609728</c:v>
                </c:pt>
                <c:pt idx="5">
                  <c:v>1.1758658874030359</c:v>
                </c:pt>
                <c:pt idx="6">
                  <c:v>1.1358033202164626</c:v>
                </c:pt>
                <c:pt idx="7">
                  <c:v>1.0983807262676573</c:v>
                </c:pt>
                <c:pt idx="8">
                  <c:v>1.0633454824803996</c:v>
                </c:pt>
                <c:pt idx="9">
                  <c:v>1.0304762013046853</c:v>
                </c:pt>
                <c:pt idx="10">
                  <c:v>0.9995780478328251</c:v>
                </c:pt>
                <c:pt idx="11">
                  <c:v>0.9704788748689717</c:v>
                </c:pt>
                <c:pt idx="12">
                  <c:v>0.9430260139844786</c:v>
                </c:pt>
                <c:pt idx="13">
                  <c:v>0.917083596237009</c:v>
                </c:pt>
                <c:pt idx="14">
                  <c:v>0.8925303032877153</c:v>
                </c:pt>
                <c:pt idx="15">
                  <c:v>0.8692574703577285</c:v>
                </c:pt>
                <c:pt idx="16">
                  <c:v>0.8471674784361795</c:v>
                </c:pt>
                <c:pt idx="17">
                  <c:v>0.8261723855607248</c:v>
                </c:pt>
                <c:pt idx="18">
                  <c:v>0.8061927566995342</c:v>
                </c:pt>
                <c:pt idx="19">
                  <c:v>0.7871566594086221</c:v>
                </c:pt>
                <c:pt idx="20">
                  <c:v>0.7689987984961808</c:v>
                </c:pt>
              </c:numCache>
            </c:numRef>
          </c:yVal>
          <c:smooth val="0"/>
        </c:ser>
        <c:axId val="40162122"/>
        <c:axId val="25914779"/>
      </c:scatterChart>
      <c:valAx>
        <c:axId val="40162122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914779"/>
        <c:crossesAt val="0"/>
        <c:crossBetween val="midCat"/>
        <c:dispUnits/>
        <c:majorUnit val="50"/>
        <c:minorUnit val="10"/>
      </c:valAx>
      <c:valAx>
        <c:axId val="25914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62122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932"/>
          <c:w val="0.374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Tipo de Cambio Fijo: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Oferta y Demanda Agregadas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    con Exportaciones Netas</a:t>
            </a:r>
          </a:p>
        </c:rich>
      </c:tx>
      <c:layout>
        <c:manualLayout>
          <c:xMode val="factor"/>
          <c:yMode val="factor"/>
          <c:x val="-0.0187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075"/>
          <c:w val="0.95375"/>
          <c:h val="0.78275"/>
        </c:manualLayout>
      </c:layout>
      <c:scatterChart>
        <c:scatterStyle val="lineMarker"/>
        <c:varyColors val="0"/>
        <c:ser>
          <c:idx val="0"/>
          <c:order val="0"/>
          <c:tx>
            <c:v>SA0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CAP20!$E$90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CAP20!$E$91</c:f>
                  <c:strCache>
                    <c:ptCount val="1"/>
                    <c:pt idx="0">
                      <c:v>  SA0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CAP20!$H$45:$H$65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1"/>
          <c:order val="1"/>
          <c:tx>
            <c:v>SA1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CAP20!$H$90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CAP20!$H$91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CAP20!$H$92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CAP20!$H$93</c:f>
                  <c:strCache>
                    <c:ptCount val="1"/>
                    <c:pt idx="0">
                      <c:v>  SA1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CAP20!$I$45:$I$65</c:f>
              <c:numCache>
                <c:ptCount val="21"/>
                <c:pt idx="0">
                  <c:v>0.6666666666666666</c:v>
                </c:pt>
                <c:pt idx="1">
                  <c:v>0.7</c:v>
                </c:pt>
                <c:pt idx="2">
                  <c:v>0.7333333333333333</c:v>
                </c:pt>
                <c:pt idx="3">
                  <c:v>0.7666666666666667</c:v>
                </c:pt>
                <c:pt idx="4">
                  <c:v>0.8</c:v>
                </c:pt>
                <c:pt idx="5">
                  <c:v>0.8333333333333334</c:v>
                </c:pt>
                <c:pt idx="6">
                  <c:v>0.8666666666666667</c:v>
                </c:pt>
                <c:pt idx="7">
                  <c:v>0.9</c:v>
                </c:pt>
                <c:pt idx="8">
                  <c:v>0.9333333333333333</c:v>
                </c:pt>
                <c:pt idx="9">
                  <c:v>0.9666666666666667</c:v>
                </c:pt>
                <c:pt idx="10">
                  <c:v>1</c:v>
                </c:pt>
                <c:pt idx="11">
                  <c:v>1.0333333333333334</c:v>
                </c:pt>
                <c:pt idx="12">
                  <c:v>1.0666666666666667</c:v>
                </c:pt>
                <c:pt idx="13">
                  <c:v>1.1</c:v>
                </c:pt>
                <c:pt idx="14">
                  <c:v>1.1333333333333333</c:v>
                </c:pt>
                <c:pt idx="15">
                  <c:v>1.1666666666666667</c:v>
                </c:pt>
                <c:pt idx="16">
                  <c:v>1.2</c:v>
                </c:pt>
                <c:pt idx="17">
                  <c:v>1.2333333333333334</c:v>
                </c:pt>
                <c:pt idx="18">
                  <c:v>1.2666666666666666</c:v>
                </c:pt>
                <c:pt idx="19">
                  <c:v>1.3</c:v>
                </c:pt>
                <c:pt idx="20">
                  <c:v>1.3333333333333333</c:v>
                </c:pt>
              </c:numCache>
            </c:numRef>
          </c:yVal>
          <c:smooth val="0"/>
        </c:ser>
        <c:ser>
          <c:idx val="2"/>
          <c:order val="2"/>
          <c:tx>
            <c:v>DA0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CAP20!$F$94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CAP20!$F$95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CAP20!$F$96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CAP20!$F$97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CAP20!$F$98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CAP20!$F$99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CAP20!$F$100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CAP20!$F$101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CAP20!$F$102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CAP20!$F$103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CAP20!$F$104</c:f>
                  <c:strCache>
                    <c:ptCount val="1"/>
                    <c:pt idx="0">
                      <c:v>DA0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CAP20!$F$45:$F$65</c:f>
              <c:numCache>
                <c:ptCount val="21"/>
                <c:pt idx="0">
                  <c:v>#N/A</c:v>
                </c:pt>
                <c:pt idx="1">
                  <c:v>13.228401126357909</c:v>
                </c:pt>
                <c:pt idx="2">
                  <c:v>5.605147858580953</c:v>
                </c:pt>
                <c:pt idx="3">
                  <c:v>3.555935795037488</c:v>
                </c:pt>
                <c:pt idx="4">
                  <c:v>2.603946784524063</c:v>
                </c:pt>
                <c:pt idx="5">
                  <c:v>2.0540421543988656</c:v>
                </c:pt>
                <c:pt idx="6">
                  <c:v>1.6958999521601192</c:v>
                </c:pt>
                <c:pt idx="7">
                  <c:v>1.4441060368352399</c:v>
                </c:pt>
                <c:pt idx="8">
                  <c:v>1.2574149355131579</c:v>
                </c:pt>
                <c:pt idx="9">
                  <c:v>1.1134680437525837</c:v>
                </c:pt>
                <c:pt idx="10">
                  <c:v>0.9990933969957732</c:v>
                </c:pt>
                <c:pt idx="11">
                  <c:v>0.9060269518870387</c:v>
                </c:pt>
                <c:pt idx="12">
                  <c:v>0.8288214876920272</c:v>
                </c:pt>
                <c:pt idx="13">
                  <c:v>0.7637406923018119</c:v>
                </c:pt>
                <c:pt idx="14">
                  <c:v>0.708136346426903</c:v>
                </c:pt>
                <c:pt idx="15">
                  <c:v>0.6600791098554367</c:v>
                </c:pt>
                <c:pt idx="16">
                  <c:v>0.6181300922342782</c:v>
                </c:pt>
                <c:pt idx="17">
                  <c:v>0.5811943212638072</c:v>
                </c:pt>
                <c:pt idx="18">
                  <c:v>0.5484237839097206</c:v>
                </c:pt>
                <c:pt idx="19">
                  <c:v>0.519151518821226</c:v>
                </c:pt>
                <c:pt idx="20">
                  <c:v>0.4928457462503693</c:v>
                </c:pt>
              </c:numCache>
            </c:numRef>
          </c:yVal>
          <c:smooth val="0"/>
        </c:ser>
        <c:ser>
          <c:idx val="3"/>
          <c:order val="3"/>
          <c:tx>
            <c:v>DA1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CAP20!$G$96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CAP20!$G$97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CAP20!$G$98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CAP20!$G$99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CAP20!$G$100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CAP20!$G$101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CAP20!$G$102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CAP20!$G$103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CAP20!$G$104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CAP20!$G$105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CAP20!$G$106</c:f>
                  <c:strCache>
                    <c:ptCount val="1"/>
                    <c:pt idx="0">
                      <c:v>DA1 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CAP20!$G$45:$G$65</c:f>
              <c:numCache>
                <c:ptCount val="21"/>
                <c:pt idx="0">
                  <c:v>#N/A</c:v>
                </c:pt>
                <c:pt idx="1">
                  <c:v>13.228401187823172</c:v>
                </c:pt>
                <c:pt idx="2">
                  <c:v>5.60514786961638</c:v>
                </c:pt>
                <c:pt idx="3">
                  <c:v>3.5559357994789185</c:v>
                </c:pt>
                <c:pt idx="4">
                  <c:v>2.6039467869057202</c:v>
                </c:pt>
                <c:pt idx="5">
                  <c:v>2.054042155880816</c:v>
                </c:pt>
                <c:pt idx="6">
                  <c:v>1.6958999531703383</c:v>
                </c:pt>
                <c:pt idx="7">
                  <c:v>1.4441060375677492</c:v>
                </c:pt>
                <c:pt idx="8">
                  <c:v>1.2574149360685147</c:v>
                </c:pt>
                <c:pt idx="9">
                  <c:v>1.113468044188066</c:v>
                </c:pt>
                <c:pt idx="10">
                  <c:v>0.9990933973463856</c:v>
                </c:pt>
                <c:pt idx="11">
                  <c:v>0.9060269521753738</c:v>
                </c:pt>
                <c:pt idx="12">
                  <c:v>0.8288214879333159</c:v>
                </c:pt>
                <c:pt idx="13">
                  <c:v>0.7637406925066953</c:v>
                </c:pt>
                <c:pt idx="14">
                  <c:v>0.7081363466030393</c:v>
                </c:pt>
                <c:pt idx="15">
                  <c:v>0.6600791100084774</c:v>
                </c:pt>
                <c:pt idx="16">
                  <c:v>0.618130092368485</c:v>
                </c:pt>
                <c:pt idx="17">
                  <c:v>0.5811943213824545</c:v>
                </c:pt>
                <c:pt idx="18">
                  <c:v>0.5484237840153652</c:v>
                </c:pt>
                <c:pt idx="19">
                  <c:v>0.519151518915894</c:v>
                </c:pt>
                <c:pt idx="20">
                  <c:v>0.4928457463356866</c:v>
                </c:pt>
              </c:numCache>
            </c:numRef>
          </c:yVal>
          <c:smooth val="0"/>
        </c:ser>
        <c:ser>
          <c:idx val="4"/>
          <c:order val="4"/>
          <c:tx>
            <c:v>XN0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CAP20!$F$166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CAP20!$F$167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CAP20!$F$168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CAP20!$F$169</c:f>
                  <c:strCache>
                    <c:ptCount val="1"/>
                    <c:pt idx="0">
                      <c:v>XN0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CAP20!$G$68:$G$88</c:f>
              <c:numCache>
                <c:ptCount val="21"/>
                <c:pt idx="0">
                  <c:v>1.6668332481019743</c:v>
                </c:pt>
                <c:pt idx="1">
                  <c:v>1.5874602362875947</c:v>
                </c:pt>
                <c:pt idx="2">
                  <c:v>1.5153029528199766</c:v>
                </c:pt>
                <c:pt idx="3">
                  <c:v>1.4494202157408473</c:v>
                </c:pt>
                <c:pt idx="4">
                  <c:v>1.3890277067516452</c:v>
                </c:pt>
                <c:pt idx="5">
                  <c:v>1.3334665984815794</c:v>
                </c:pt>
                <c:pt idx="6">
                  <c:v>1.2821794216169033</c:v>
                </c:pt>
                <c:pt idx="7">
                  <c:v>1.2346912948903515</c:v>
                </c:pt>
                <c:pt idx="8">
                  <c:v>1.190595177215696</c:v>
                </c:pt>
                <c:pt idx="9">
                  <c:v>1.1495401711048099</c:v>
                </c:pt>
                <c:pt idx="10">
                  <c:v>1.1112221654013164</c:v>
                </c:pt>
                <c:pt idx="11">
                  <c:v>1.075376289098048</c:v>
                </c:pt>
                <c:pt idx="12">
                  <c:v>1.041770780063734</c:v>
                </c:pt>
                <c:pt idx="13">
                  <c:v>1.0102019685466512</c:v>
                </c:pt>
                <c:pt idx="14">
                  <c:v>0.9804901459423379</c:v>
                </c:pt>
                <c:pt idx="15">
                  <c:v>0.9524761417725568</c:v>
                </c:pt>
                <c:pt idx="16">
                  <c:v>0.9260184711677636</c:v>
                </c:pt>
                <c:pt idx="17">
                  <c:v>0.9009909449199861</c:v>
                </c:pt>
                <c:pt idx="18">
                  <c:v>0.877280656895776</c:v>
                </c:pt>
                <c:pt idx="19">
                  <c:v>0.8547862810779355</c:v>
                </c:pt>
                <c:pt idx="20">
                  <c:v>0.8334166240509872</c:v>
                </c:pt>
              </c:numCache>
            </c:numRef>
          </c:yVal>
          <c:smooth val="0"/>
        </c:ser>
        <c:ser>
          <c:idx val="5"/>
          <c:order val="5"/>
          <c:tx>
            <c:v>XN1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CAP20!$G$166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CAP20!$G$167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CAP20!$G$168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CAP20!$G$169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CAP20!$G$170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CAP20!$G$171</c:f>
                  <c:strCache>
                    <c:ptCount val="1"/>
                    <c:pt idx="0">
                      <c:v>XN1 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CAP20!$A$45:$A$65</c:f>
              <c:numCache>
                <c:ptCount val="21"/>
                <c:pt idx="0">
                  <c:v>300</c:v>
                </c:pt>
                <c:pt idx="1">
                  <c:v>315</c:v>
                </c:pt>
                <c:pt idx="2">
                  <c:v>330</c:v>
                </c:pt>
                <c:pt idx="3">
                  <c:v>345</c:v>
                </c:pt>
                <c:pt idx="4">
                  <c:v>360</c:v>
                </c:pt>
                <c:pt idx="5">
                  <c:v>375</c:v>
                </c:pt>
                <c:pt idx="6">
                  <c:v>390</c:v>
                </c:pt>
                <c:pt idx="7">
                  <c:v>405</c:v>
                </c:pt>
                <c:pt idx="8">
                  <c:v>420</c:v>
                </c:pt>
                <c:pt idx="9">
                  <c:v>435</c:v>
                </c:pt>
                <c:pt idx="10">
                  <c:v>450</c:v>
                </c:pt>
                <c:pt idx="11">
                  <c:v>465</c:v>
                </c:pt>
                <c:pt idx="12">
                  <c:v>480</c:v>
                </c:pt>
                <c:pt idx="13">
                  <c:v>495</c:v>
                </c:pt>
                <c:pt idx="14">
                  <c:v>510</c:v>
                </c:pt>
                <c:pt idx="15">
                  <c:v>525</c:v>
                </c:pt>
                <c:pt idx="16">
                  <c:v>540</c:v>
                </c:pt>
                <c:pt idx="17">
                  <c:v>555</c:v>
                </c:pt>
                <c:pt idx="18">
                  <c:v>570</c:v>
                </c:pt>
                <c:pt idx="19">
                  <c:v>585</c:v>
                </c:pt>
                <c:pt idx="20">
                  <c:v>600</c:v>
                </c:pt>
              </c:numCache>
            </c:numRef>
          </c:xVal>
          <c:yVal>
            <c:numRef>
              <c:f>CAP20!$H$68:$H$88</c:f>
              <c:numCache>
                <c:ptCount val="21"/>
                <c:pt idx="0">
                  <c:v>1.6668332471330507</c:v>
                </c:pt>
                <c:pt idx="1">
                  <c:v>1.5874602353648102</c:v>
                </c:pt>
                <c:pt idx="2">
                  <c:v>1.515302951939137</c:v>
                </c:pt>
                <c:pt idx="3">
                  <c:v>1.4494202148983049</c:v>
                </c:pt>
                <c:pt idx="4">
                  <c:v>1.3890277059442089</c:v>
                </c:pt>
                <c:pt idx="5">
                  <c:v>1.3334665977064404</c:v>
                </c:pt>
                <c:pt idx="6">
                  <c:v>1.2821794208715773</c:v>
                </c:pt>
                <c:pt idx="7">
                  <c:v>1.23469129417263</c:v>
                </c:pt>
                <c:pt idx="8">
                  <c:v>1.1905951765236076</c:v>
                </c:pt>
                <c:pt idx="9">
                  <c:v>1.1495401704365866</c:v>
                </c:pt>
                <c:pt idx="10">
                  <c:v>1.111222164755367</c:v>
                </c:pt>
                <c:pt idx="11">
                  <c:v>1.0753762884729359</c:v>
                </c:pt>
                <c:pt idx="12">
                  <c:v>1.0417707794581565</c:v>
                </c:pt>
                <c:pt idx="13">
                  <c:v>1.0102019679594245</c:v>
                </c:pt>
                <c:pt idx="14">
                  <c:v>0.9804901453723827</c:v>
                </c:pt>
                <c:pt idx="15">
                  <c:v>0.952476141218886</c:v>
                </c:pt>
                <c:pt idx="16">
                  <c:v>0.9260184706294725</c:v>
                </c:pt>
                <c:pt idx="17">
                  <c:v>0.9009909443962436</c:v>
                </c:pt>
                <c:pt idx="18">
                  <c:v>0.8772806563858161</c:v>
                </c:pt>
                <c:pt idx="19">
                  <c:v>0.8547862805810515</c:v>
                </c:pt>
                <c:pt idx="20">
                  <c:v>0.8334166235665253</c:v>
                </c:pt>
              </c:numCache>
            </c:numRef>
          </c:yVal>
          <c:smooth val="0"/>
        </c:ser>
        <c:axId val="31906420"/>
        <c:axId val="18722325"/>
      </c:scatterChart>
      <c:valAx>
        <c:axId val="31906420"/>
        <c:scaling>
          <c:orientation val="minMax"/>
          <c:max val="6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PNB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722325"/>
        <c:crossesAt val="0"/>
        <c:crossBetween val="midCat"/>
        <c:dispUnits/>
        <c:majorUnit val="50"/>
        <c:minorUnit val="10"/>
      </c:valAx>
      <c:valAx>
        <c:axId val="1872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Nivel de Precios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20"/>
        <c:crossesAt val="250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3675"/>
          <c:w val="0.376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54"/>
  <sheetViews>
    <sheetView showGridLines="0" tabSelected="1" zoomScalePageLayoutView="0" workbookViewId="0" topLeftCell="A1">
      <selection activeCell="D11" sqref="D11"/>
    </sheetView>
  </sheetViews>
  <sheetFormatPr defaultColWidth="9.625" defaultRowHeight="12.75"/>
  <cols>
    <col min="1" max="1" width="12.75390625" style="3" customWidth="1"/>
    <col min="2" max="2" width="11.375" style="3" customWidth="1"/>
    <col min="3" max="3" width="11.25390625" style="3" customWidth="1"/>
    <col min="4" max="4" width="11.50390625" style="3" customWidth="1"/>
    <col min="5" max="5" width="11.25390625" style="3" customWidth="1"/>
    <col min="6" max="6" width="10.875" style="3" customWidth="1"/>
    <col min="7" max="7" width="11.25390625" style="3" customWidth="1"/>
    <col min="8" max="8" width="11.125" style="3" customWidth="1"/>
    <col min="9" max="9" width="9.625" style="3" customWidth="1"/>
    <col min="10" max="10" width="10.75390625" style="3" customWidth="1"/>
    <col min="11" max="11" width="10.875" style="3" customWidth="1"/>
    <col min="12" max="16384" width="9.625" style="3" customWidth="1"/>
  </cols>
  <sheetData>
    <row r="1" spans="1:20" ht="12">
      <c r="A1" s="2" t="s">
        <v>0</v>
      </c>
      <c r="D1" s="4" t="s">
        <v>368</v>
      </c>
      <c r="H1" s="5"/>
      <c r="J1" s="50"/>
      <c r="K1" s="50"/>
      <c r="L1" s="51" t="s">
        <v>1</v>
      </c>
      <c r="M1" s="52" t="s">
        <v>2</v>
      </c>
      <c r="N1" s="50"/>
      <c r="O1" s="51" t="s">
        <v>3</v>
      </c>
      <c r="P1" s="51" t="s">
        <v>4</v>
      </c>
      <c r="Q1" s="50"/>
      <c r="R1" s="50"/>
      <c r="S1" s="50"/>
      <c r="T1" s="50"/>
    </row>
    <row r="2" spans="1:20" ht="12">
      <c r="A2" s="53" t="s">
        <v>404</v>
      </c>
      <c r="E2" s="6"/>
      <c r="F2" s="6"/>
      <c r="G2" s="6" t="s">
        <v>5</v>
      </c>
      <c r="H2" s="6" t="s">
        <v>5</v>
      </c>
      <c r="J2" s="50"/>
      <c r="K2" s="50"/>
      <c r="L2" s="50"/>
      <c r="M2" s="50"/>
      <c r="N2" s="50"/>
      <c r="O2" s="50"/>
      <c r="P2" s="51" t="s">
        <v>6</v>
      </c>
      <c r="Q2" s="50"/>
      <c r="R2" s="50"/>
      <c r="S2" s="50"/>
      <c r="T2" s="50"/>
    </row>
    <row r="3" spans="1:20" ht="12">
      <c r="A3" s="7" t="s">
        <v>7</v>
      </c>
      <c r="B3" s="7" t="s">
        <v>8</v>
      </c>
      <c r="C3" s="7" t="s">
        <v>9</v>
      </c>
      <c r="D3" s="7" t="s">
        <v>10</v>
      </c>
      <c r="J3" s="51" t="s">
        <v>11</v>
      </c>
      <c r="K3" s="51" t="s">
        <v>12</v>
      </c>
      <c r="L3" s="50"/>
      <c r="M3" s="50"/>
      <c r="N3" s="50"/>
      <c r="O3" s="50"/>
      <c r="P3" s="51" t="s">
        <v>13</v>
      </c>
      <c r="Q3" s="50"/>
      <c r="R3" s="50"/>
      <c r="S3" s="50"/>
      <c r="T3" s="50"/>
    </row>
    <row r="4" spans="1:20" ht="12">
      <c r="A4" s="4" t="s">
        <v>14</v>
      </c>
      <c r="B4" s="5"/>
      <c r="C4" s="8"/>
      <c r="J4" s="50"/>
      <c r="K4" s="51" t="s">
        <v>15</v>
      </c>
      <c r="L4" s="50"/>
      <c r="M4" s="50"/>
      <c r="N4" s="50"/>
      <c r="O4" s="50"/>
      <c r="P4" s="50"/>
      <c r="Q4" s="50"/>
      <c r="R4" s="50"/>
      <c r="S4" s="50"/>
      <c r="T4" s="50"/>
    </row>
    <row r="5" spans="1:20" ht="12">
      <c r="A5" s="4" t="s">
        <v>16</v>
      </c>
      <c r="J5" s="50"/>
      <c r="K5" s="51" t="s">
        <v>17</v>
      </c>
      <c r="L5" s="50"/>
      <c r="M5" s="50"/>
      <c r="N5" s="50"/>
      <c r="O5" s="51" t="s">
        <v>18</v>
      </c>
      <c r="P5" s="51" t="s">
        <v>19</v>
      </c>
      <c r="Q5" s="51" t="s">
        <v>20</v>
      </c>
      <c r="R5" s="51" t="s">
        <v>21</v>
      </c>
      <c r="S5" s="50"/>
      <c r="T5" s="50"/>
    </row>
    <row r="6" spans="1:20" ht="12">
      <c r="A6" s="4" t="s">
        <v>22</v>
      </c>
      <c r="J6" s="50"/>
      <c r="K6" s="51" t="s">
        <v>23</v>
      </c>
      <c r="L6" s="50"/>
      <c r="M6" s="50"/>
      <c r="N6" s="50"/>
      <c r="O6" s="50"/>
      <c r="P6" s="51" t="s">
        <v>24</v>
      </c>
      <c r="Q6" s="51" t="s">
        <v>25</v>
      </c>
      <c r="R6" s="51" t="s">
        <v>26</v>
      </c>
      <c r="S6" s="50"/>
      <c r="T6" s="50"/>
    </row>
    <row r="7" spans="1:20" ht="12">
      <c r="A7" s="4" t="s">
        <v>27</v>
      </c>
      <c r="J7" s="50"/>
      <c r="K7" s="51" t="s">
        <v>28</v>
      </c>
      <c r="L7" s="50"/>
      <c r="M7" s="50"/>
      <c r="N7" s="50"/>
      <c r="O7" s="50"/>
      <c r="P7" s="51" t="s">
        <v>29</v>
      </c>
      <c r="Q7" s="51" t="s">
        <v>30</v>
      </c>
      <c r="R7" s="51" t="s">
        <v>31</v>
      </c>
      <c r="S7" s="50"/>
      <c r="T7" s="50"/>
    </row>
    <row r="8" spans="1:20" ht="12">
      <c r="A8" s="4" t="s">
        <v>32</v>
      </c>
      <c r="J8" s="50"/>
      <c r="K8" s="50"/>
      <c r="L8" s="50"/>
      <c r="M8" s="50"/>
      <c r="N8" s="50"/>
      <c r="O8" s="50"/>
      <c r="P8" s="51" t="s">
        <v>33</v>
      </c>
      <c r="Q8" s="51" t="s">
        <v>33</v>
      </c>
      <c r="R8" s="50"/>
      <c r="S8" s="50"/>
      <c r="T8" s="50"/>
    </row>
    <row r="9" spans="1:20" ht="12">
      <c r="A9" s="4" t="s">
        <v>34</v>
      </c>
      <c r="J9" s="51" t="s">
        <v>35</v>
      </c>
      <c r="K9" s="51" t="s">
        <v>36</v>
      </c>
      <c r="L9" s="50"/>
      <c r="M9" s="50"/>
      <c r="N9" s="50"/>
      <c r="O9" s="50"/>
      <c r="P9" s="51" t="s">
        <v>37</v>
      </c>
      <c r="Q9" s="51" t="s">
        <v>37</v>
      </c>
      <c r="R9" s="50"/>
      <c r="S9" s="50"/>
      <c r="T9" s="50"/>
    </row>
    <row r="10" spans="1:20" ht="12">
      <c r="A10" s="4" t="s">
        <v>373</v>
      </c>
      <c r="J10" s="51" t="s">
        <v>38</v>
      </c>
      <c r="K10" s="51" t="s">
        <v>39</v>
      </c>
      <c r="L10" s="50"/>
      <c r="M10" s="50"/>
      <c r="N10" s="50"/>
      <c r="O10" s="50"/>
      <c r="P10" s="50"/>
      <c r="Q10" s="50"/>
      <c r="R10" s="50"/>
      <c r="S10" s="50"/>
      <c r="T10" s="50"/>
    </row>
    <row r="11" spans="1:20" ht="12">
      <c r="A11" s="4" t="s">
        <v>40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0:20" ht="12">
      <c r="J12" s="51" t="s">
        <v>41</v>
      </c>
      <c r="K12" s="51" t="s">
        <v>42</v>
      </c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2">
      <c r="A13" s="4" t="s">
        <v>43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5">
      <c r="A14" s="4" t="s">
        <v>388</v>
      </c>
      <c r="J14" s="51" t="s">
        <v>44</v>
      </c>
      <c r="K14" s="51" t="s">
        <v>45</v>
      </c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5">
      <c r="A15" s="4" t="s">
        <v>389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0" ht="12">
      <c r="A16" s="4" t="s">
        <v>403</v>
      </c>
      <c r="J16" s="51" t="s">
        <v>46</v>
      </c>
      <c r="K16" s="51" t="s">
        <v>47</v>
      </c>
      <c r="L16" s="51" t="s">
        <v>48</v>
      </c>
      <c r="M16" s="51" t="s">
        <v>49</v>
      </c>
      <c r="N16" s="51" t="s">
        <v>50</v>
      </c>
      <c r="O16" s="50"/>
      <c r="P16" s="50"/>
      <c r="Q16" s="50"/>
      <c r="R16" s="50"/>
      <c r="S16" s="50"/>
      <c r="T16" s="50"/>
    </row>
    <row r="17" spans="1:20" ht="12">
      <c r="A17" s="4"/>
      <c r="J17" s="50"/>
      <c r="K17" s="51" t="s">
        <v>51</v>
      </c>
      <c r="L17" s="51" t="s">
        <v>52</v>
      </c>
      <c r="M17" s="51" t="s">
        <v>53</v>
      </c>
      <c r="N17" s="51" t="s">
        <v>54</v>
      </c>
      <c r="O17" s="50"/>
      <c r="P17" s="50"/>
      <c r="Q17" s="50"/>
      <c r="R17" s="50"/>
      <c r="S17" s="50"/>
      <c r="T17" s="50"/>
    </row>
    <row r="18" spans="10:20" ht="12">
      <c r="J18" s="50"/>
      <c r="K18" s="51" t="s">
        <v>55</v>
      </c>
      <c r="L18" s="51" t="s">
        <v>56</v>
      </c>
      <c r="M18" s="51" t="s">
        <v>57</v>
      </c>
      <c r="N18" s="51" t="s">
        <v>58</v>
      </c>
      <c r="O18" s="50"/>
      <c r="P18" s="50"/>
      <c r="Q18" s="50"/>
      <c r="R18" s="50"/>
      <c r="S18" s="50"/>
      <c r="T18" s="50"/>
    </row>
    <row r="19" spans="10:20" ht="12">
      <c r="J19" s="50"/>
      <c r="K19" s="51" t="s">
        <v>59</v>
      </c>
      <c r="L19" s="51" t="s">
        <v>60</v>
      </c>
      <c r="M19" s="50"/>
      <c r="N19" s="50"/>
      <c r="O19" s="50"/>
      <c r="P19" s="50"/>
      <c r="Q19" s="50"/>
      <c r="R19" s="50"/>
      <c r="S19" s="50"/>
      <c r="T19" s="50"/>
    </row>
    <row r="20" spans="1:20" ht="12">
      <c r="A20" s="2" t="s">
        <v>64</v>
      </c>
      <c r="D20" s="2"/>
      <c r="J20" s="51" t="s">
        <v>61</v>
      </c>
      <c r="K20" s="51" t="s">
        <v>62</v>
      </c>
      <c r="L20" s="51" t="s">
        <v>62</v>
      </c>
      <c r="M20" s="50"/>
      <c r="N20" s="50"/>
      <c r="O20" s="50"/>
      <c r="P20" s="50"/>
      <c r="Q20" s="50"/>
      <c r="R20" s="50"/>
      <c r="S20" s="50"/>
      <c r="T20" s="50"/>
    </row>
    <row r="21" spans="1:20" ht="12">
      <c r="A21" s="83" t="s">
        <v>384</v>
      </c>
      <c r="B21" s="7"/>
      <c r="C21" s="7"/>
      <c r="D21" s="7"/>
      <c r="E21" s="5"/>
      <c r="F21" s="56" t="s">
        <v>63</v>
      </c>
      <c r="G21" s="9"/>
      <c r="H21" s="9"/>
      <c r="J21" s="50"/>
      <c r="K21" s="51" t="s">
        <v>28</v>
      </c>
      <c r="L21" s="51" t="s">
        <v>28</v>
      </c>
      <c r="M21" s="50"/>
      <c r="N21" s="50"/>
      <c r="O21" s="50"/>
      <c r="P21" s="50"/>
      <c r="Q21" s="50"/>
      <c r="R21" s="50"/>
      <c r="S21" s="50"/>
      <c r="T21" s="50"/>
    </row>
    <row r="22" spans="1:20" ht="12">
      <c r="A22" s="83" t="s">
        <v>385</v>
      </c>
      <c r="C22" s="7"/>
      <c r="F22" s="9"/>
      <c r="G22" s="58" t="s">
        <v>65</v>
      </c>
      <c r="H22" s="54" t="s">
        <v>66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0" ht="12">
      <c r="A23" s="83" t="s">
        <v>386</v>
      </c>
      <c r="B23" s="84"/>
      <c r="C23" s="84"/>
      <c r="D23" s="84"/>
      <c r="E23" s="84"/>
      <c r="F23" s="10" t="s">
        <v>67</v>
      </c>
      <c r="G23" s="11">
        <v>200</v>
      </c>
      <c r="H23" s="76">
        <v>200</v>
      </c>
      <c r="J23" s="51" t="s">
        <v>68</v>
      </c>
      <c r="K23" s="51" t="s">
        <v>69</v>
      </c>
      <c r="L23" s="51" t="s">
        <v>70</v>
      </c>
      <c r="M23" s="51" t="s">
        <v>49</v>
      </c>
      <c r="N23" s="51" t="s">
        <v>21</v>
      </c>
      <c r="O23" s="51" t="s">
        <v>50</v>
      </c>
      <c r="P23" s="50"/>
      <c r="Q23" s="50"/>
      <c r="R23" s="50"/>
      <c r="S23" s="50"/>
      <c r="T23" s="50"/>
    </row>
    <row r="24" spans="1:20" ht="12">
      <c r="A24" s="83" t="s">
        <v>387</v>
      </c>
      <c r="B24" s="84"/>
      <c r="C24" s="84"/>
      <c r="D24" s="85"/>
      <c r="E24" s="84"/>
      <c r="F24" s="10" t="s">
        <v>71</v>
      </c>
      <c r="G24" s="11">
        <v>100</v>
      </c>
      <c r="H24" s="76">
        <v>100</v>
      </c>
      <c r="J24" s="50"/>
      <c r="K24" s="51" t="s">
        <v>72</v>
      </c>
      <c r="L24" s="51" t="s">
        <v>73</v>
      </c>
      <c r="M24" s="51" t="s">
        <v>53</v>
      </c>
      <c r="N24" s="51" t="s">
        <v>74</v>
      </c>
      <c r="O24" s="51" t="s">
        <v>54</v>
      </c>
      <c r="P24" s="50"/>
      <c r="Q24" s="50"/>
      <c r="R24" s="50"/>
      <c r="S24" s="50"/>
      <c r="T24" s="50"/>
    </row>
    <row r="25" spans="1:20" ht="12">
      <c r="A25" s="3" t="s">
        <v>398</v>
      </c>
      <c r="B25" s="84"/>
      <c r="C25" s="84"/>
      <c r="D25" s="84"/>
      <c r="E25" s="84"/>
      <c r="F25" s="10" t="s">
        <v>75</v>
      </c>
      <c r="G25" s="11">
        <v>1</v>
      </c>
      <c r="H25" s="76">
        <v>1</v>
      </c>
      <c r="J25" s="50"/>
      <c r="K25" s="51" t="s">
        <v>76</v>
      </c>
      <c r="L25" s="51" t="s">
        <v>76</v>
      </c>
      <c r="M25" s="51" t="s">
        <v>57</v>
      </c>
      <c r="N25" s="51" t="s">
        <v>28</v>
      </c>
      <c r="O25" s="51" t="s">
        <v>58</v>
      </c>
      <c r="P25" s="50"/>
      <c r="Q25" s="50"/>
      <c r="R25" s="50"/>
      <c r="S25" s="50"/>
      <c r="T25" s="50"/>
    </row>
    <row r="26" spans="1:20" ht="12">
      <c r="A26" s="83" t="s">
        <v>390</v>
      </c>
      <c r="B26" s="84"/>
      <c r="C26" s="84"/>
      <c r="D26" s="84"/>
      <c r="E26" s="84"/>
      <c r="F26" s="10" t="s">
        <v>374</v>
      </c>
      <c r="G26" s="11">
        <v>4.5</v>
      </c>
      <c r="H26" s="76">
        <v>4.5</v>
      </c>
      <c r="J26" s="50"/>
      <c r="K26" s="51" t="s">
        <v>78</v>
      </c>
      <c r="L26" s="51" t="s">
        <v>78</v>
      </c>
      <c r="M26" s="50"/>
      <c r="N26" s="50"/>
      <c r="O26" s="50"/>
      <c r="P26" s="50"/>
      <c r="Q26" s="50"/>
      <c r="R26" s="50"/>
      <c r="S26" s="50"/>
      <c r="T26" s="50"/>
    </row>
    <row r="27" spans="1:20" ht="12">
      <c r="A27" s="83" t="s">
        <v>391</v>
      </c>
      <c r="B27" s="84"/>
      <c r="C27" s="84"/>
      <c r="D27" s="84"/>
      <c r="E27" s="84"/>
      <c r="F27" s="10" t="s">
        <v>79</v>
      </c>
      <c r="G27" s="13">
        <v>450</v>
      </c>
      <c r="H27" s="77">
        <v>450</v>
      </c>
      <c r="J27" s="50"/>
      <c r="K27" s="51" t="s">
        <v>80</v>
      </c>
      <c r="L27" s="51" t="s">
        <v>80</v>
      </c>
      <c r="M27" s="50"/>
      <c r="N27" s="50"/>
      <c r="O27" s="50"/>
      <c r="P27" s="50"/>
      <c r="Q27" s="50"/>
      <c r="R27" s="50"/>
      <c r="S27" s="50"/>
      <c r="T27" s="50"/>
    </row>
    <row r="28" spans="1:20" ht="12">
      <c r="A28" s="83" t="s">
        <v>392</v>
      </c>
      <c r="B28" s="84"/>
      <c r="C28" s="84"/>
      <c r="D28" s="84"/>
      <c r="E28" s="84"/>
      <c r="F28" s="57" t="s">
        <v>81</v>
      </c>
      <c r="G28" s="14"/>
      <c r="H28" s="14"/>
      <c r="J28" s="50"/>
      <c r="K28" s="51" t="s">
        <v>82</v>
      </c>
      <c r="L28" s="51" t="s">
        <v>83</v>
      </c>
      <c r="M28" s="50"/>
      <c r="N28" s="50"/>
      <c r="O28" s="50"/>
      <c r="P28" s="50"/>
      <c r="Q28" s="50"/>
      <c r="R28" s="50"/>
      <c r="S28" s="50"/>
      <c r="T28" s="50"/>
    </row>
    <row r="29" spans="1:20" ht="12">
      <c r="A29" s="3" t="s">
        <v>399</v>
      </c>
      <c r="B29" s="84"/>
      <c r="C29" s="84"/>
      <c r="D29" s="84"/>
      <c r="E29" s="83"/>
      <c r="F29" s="14"/>
      <c r="G29" s="59" t="s">
        <v>65</v>
      </c>
      <c r="H29" s="55" t="s">
        <v>66</v>
      </c>
      <c r="J29" s="51" t="s">
        <v>84</v>
      </c>
      <c r="K29" s="51" t="s">
        <v>85</v>
      </c>
      <c r="L29" s="51" t="s">
        <v>86</v>
      </c>
      <c r="M29" s="50"/>
      <c r="N29" s="50"/>
      <c r="O29" s="50"/>
      <c r="P29" s="50"/>
      <c r="Q29" s="50"/>
      <c r="R29" s="50"/>
      <c r="S29" s="50"/>
      <c r="T29" s="50"/>
    </row>
    <row r="30" spans="6:20" ht="12">
      <c r="F30" s="15" t="s">
        <v>87</v>
      </c>
      <c r="G30" s="16">
        <v>0.85</v>
      </c>
      <c r="H30" s="78">
        <v>0.85</v>
      </c>
      <c r="J30" s="50"/>
      <c r="K30" s="51" t="s">
        <v>88</v>
      </c>
      <c r="L30" s="51" t="s">
        <v>88</v>
      </c>
      <c r="M30" s="50"/>
      <c r="N30" s="50"/>
      <c r="O30" s="50"/>
      <c r="P30" s="51" t="s">
        <v>89</v>
      </c>
      <c r="Q30" s="51" t="s">
        <v>90</v>
      </c>
      <c r="R30" s="50"/>
      <c r="S30" s="50"/>
      <c r="T30" s="50"/>
    </row>
    <row r="31" spans="1:20" ht="12">
      <c r="A31" s="18" t="s">
        <v>91</v>
      </c>
      <c r="B31" s="19" t="s">
        <v>92</v>
      </c>
      <c r="C31" s="20" t="s">
        <v>93</v>
      </c>
      <c r="D31" s="21" t="s">
        <v>94</v>
      </c>
      <c r="E31" s="101" t="s">
        <v>95</v>
      </c>
      <c r="F31" s="15" t="s">
        <v>96</v>
      </c>
      <c r="G31" s="16">
        <v>0.25</v>
      </c>
      <c r="H31" s="78">
        <v>0.25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12">
      <c r="A32" s="23" t="s">
        <v>383</v>
      </c>
      <c r="B32" s="60">
        <f>B150*(G23+G36*D32)+C150*G24/D150</f>
        <v>449.9000289080974</v>
      </c>
      <c r="C32" s="61">
        <f>(G33*B32-G24/D150)/G34</f>
        <v>3.494778792430098</v>
      </c>
      <c r="D32" s="62">
        <f>G38*G25/D150</f>
        <v>1.0003221792132204</v>
      </c>
      <c r="E32" s="102">
        <f>$D$150*($G$35*$B$32-$G$40)/($G$36*$G$25)</f>
        <v>1.0000999482798303</v>
      </c>
      <c r="F32" s="15" t="s">
        <v>97</v>
      </c>
      <c r="G32" s="16">
        <v>12</v>
      </c>
      <c r="H32" s="78">
        <v>12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">
      <c r="A33" s="23" t="s">
        <v>98</v>
      </c>
      <c r="B33" s="74">
        <f>B151*(H23+H36*D33)+C151*H24/D151</f>
        <v>449.90002892944904</v>
      </c>
      <c r="C33" s="75">
        <f>(H33*B33-H24/D151)/H34</f>
        <v>3.4947787948867473</v>
      </c>
      <c r="D33" s="71">
        <f>H38*H25/D151</f>
        <v>1.0003221783702236</v>
      </c>
      <c r="E33" s="103">
        <f>$D$151*($H$35*$B$33-$H$40)/($H$36*$H$25)</f>
        <v>1.0000999488611846</v>
      </c>
      <c r="F33" s="15" t="s">
        <v>99</v>
      </c>
      <c r="G33" s="16">
        <v>0.3</v>
      </c>
      <c r="H33" s="78">
        <v>0.3</v>
      </c>
      <c r="J33" s="51" t="s">
        <v>100</v>
      </c>
      <c r="K33" s="51" t="s">
        <v>101</v>
      </c>
      <c r="L33" s="50"/>
      <c r="M33" s="50"/>
      <c r="N33" s="50"/>
      <c r="O33" s="50"/>
      <c r="P33" s="51" t="s">
        <v>102</v>
      </c>
      <c r="Q33" s="51" t="s">
        <v>103</v>
      </c>
      <c r="R33" s="50"/>
      <c r="S33" s="50"/>
      <c r="T33" s="50"/>
    </row>
    <row r="34" spans="1:20" ht="12">
      <c r="A34" s="6" t="s">
        <v>5</v>
      </c>
      <c r="B34" s="6" t="s">
        <v>5</v>
      </c>
      <c r="C34" s="6" t="s">
        <v>5</v>
      </c>
      <c r="D34" s="6" t="s">
        <v>5</v>
      </c>
      <c r="E34" s="6" t="s">
        <v>5</v>
      </c>
      <c r="F34" s="15" t="s">
        <v>104</v>
      </c>
      <c r="G34" s="16">
        <v>10</v>
      </c>
      <c r="H34" s="78">
        <v>10</v>
      </c>
      <c r="J34" s="50"/>
      <c r="K34" s="51" t="s">
        <v>105</v>
      </c>
      <c r="L34" s="50"/>
      <c r="M34" s="50"/>
      <c r="N34" s="50"/>
      <c r="O34" s="50"/>
      <c r="P34" s="50"/>
      <c r="Q34" s="51" t="s">
        <v>106</v>
      </c>
      <c r="R34" s="50"/>
      <c r="S34" s="50"/>
      <c r="T34" s="50"/>
    </row>
    <row r="35" spans="1:20" ht="12">
      <c r="A35" s="8"/>
      <c r="E35" s="24"/>
      <c r="F35" s="15" t="s">
        <v>107</v>
      </c>
      <c r="G35" s="16">
        <v>0.1</v>
      </c>
      <c r="H35" s="78">
        <v>0.1</v>
      </c>
      <c r="J35" s="50"/>
      <c r="K35" s="51" t="s">
        <v>108</v>
      </c>
      <c r="L35" s="50"/>
      <c r="M35" s="50"/>
      <c r="N35" s="50"/>
      <c r="O35" s="50"/>
      <c r="P35" s="50"/>
      <c r="Q35" s="51" t="s">
        <v>109</v>
      </c>
      <c r="R35" s="50"/>
      <c r="S35" s="50"/>
      <c r="T35" s="50"/>
    </row>
    <row r="36" spans="1:20" ht="12">
      <c r="A36" s="8"/>
      <c r="B36" s="24"/>
      <c r="D36" s="24"/>
      <c r="F36" s="15" t="s">
        <v>110</v>
      </c>
      <c r="G36" s="25">
        <v>50</v>
      </c>
      <c r="H36" s="79">
        <v>50</v>
      </c>
      <c r="J36" s="50"/>
      <c r="K36" s="51" t="s">
        <v>111</v>
      </c>
      <c r="L36" s="50"/>
      <c r="M36" s="50"/>
      <c r="N36" s="50"/>
      <c r="O36" s="50"/>
      <c r="P36" s="50"/>
      <c r="Q36" s="51" t="s">
        <v>112</v>
      </c>
      <c r="R36" s="50"/>
      <c r="S36" s="50"/>
      <c r="T36" s="50"/>
    </row>
    <row r="37" spans="1:20" ht="12">
      <c r="A37" s="8"/>
      <c r="B37" s="27"/>
      <c r="D37" s="27"/>
      <c r="F37" s="15" t="s">
        <v>113</v>
      </c>
      <c r="G37" s="25">
        <v>5</v>
      </c>
      <c r="H37" s="79">
        <v>5</v>
      </c>
      <c r="J37" s="50"/>
      <c r="K37" s="51" t="s">
        <v>114</v>
      </c>
      <c r="L37" s="50"/>
      <c r="M37" s="50"/>
      <c r="N37" s="50"/>
      <c r="O37" s="50"/>
      <c r="P37" s="50"/>
      <c r="Q37" s="51" t="s">
        <v>115</v>
      </c>
      <c r="R37" s="50"/>
      <c r="S37" s="50"/>
      <c r="T37" s="50"/>
    </row>
    <row r="38" spans="1:20" ht="12">
      <c r="A38" s="8"/>
      <c r="F38" s="108" t="s">
        <v>116</v>
      </c>
      <c r="G38" s="109">
        <f>$E$32</f>
        <v>1.0000999482798303</v>
      </c>
      <c r="H38" s="110">
        <f>$E$33</f>
        <v>1.0000999488611846</v>
      </c>
      <c r="J38" s="50"/>
      <c r="K38" s="51" t="s">
        <v>117</v>
      </c>
      <c r="L38" s="50"/>
      <c r="M38" s="50"/>
      <c r="N38" s="50"/>
      <c r="O38" s="50"/>
      <c r="P38" s="50"/>
      <c r="Q38" s="51" t="s">
        <v>118</v>
      </c>
      <c r="R38" s="50"/>
      <c r="S38" s="50"/>
      <c r="T38" s="50"/>
    </row>
    <row r="39" spans="10:20" ht="12">
      <c r="J39" s="50"/>
      <c r="K39" s="51" t="s">
        <v>119</v>
      </c>
      <c r="L39" s="50"/>
      <c r="M39" s="50"/>
      <c r="N39" s="50"/>
      <c r="O39" s="50"/>
      <c r="P39" s="50"/>
      <c r="Q39" s="51" t="s">
        <v>120</v>
      </c>
      <c r="R39" s="50"/>
      <c r="S39" s="50"/>
      <c r="T39" s="50"/>
    </row>
    <row r="40" spans="1:22" ht="12">
      <c r="A40" s="87" t="s">
        <v>121</v>
      </c>
      <c r="B40" s="97">
        <v>20</v>
      </c>
      <c r="C40" s="94" t="s">
        <v>122</v>
      </c>
      <c r="D40" s="99">
        <f>$G$23+$G$36*$D$32</f>
        <v>250.01610896066103</v>
      </c>
      <c r="E40" s="100">
        <f>$H$23+$H$36*$D$33</f>
        <v>250.01610891851118</v>
      </c>
      <c r="F40" s="93" t="s">
        <v>123</v>
      </c>
      <c r="G40" s="96">
        <f>$G$37*($C$32-$G$26)</f>
        <v>-5.026106037849509</v>
      </c>
      <c r="H40" s="95">
        <f>$H$37*($C$33-$H$26)</f>
        <v>-5.026106025566264</v>
      </c>
      <c r="K40" s="51" t="s">
        <v>124</v>
      </c>
      <c r="L40" s="50"/>
      <c r="M40" s="50"/>
      <c r="N40" s="50"/>
      <c r="O40" s="50"/>
      <c r="P40" s="50"/>
      <c r="Q40" s="51" t="s">
        <v>125</v>
      </c>
      <c r="R40" s="50"/>
      <c r="S40" s="50"/>
      <c r="T40" s="50"/>
      <c r="U40" s="50"/>
      <c r="V40" s="50"/>
    </row>
    <row r="41" spans="1:22" ht="12">
      <c r="A41" s="88" t="s">
        <v>126</v>
      </c>
      <c r="B41" s="89">
        <v>0.2</v>
      </c>
      <c r="C41" s="91" t="s">
        <v>127</v>
      </c>
      <c r="D41" s="92"/>
      <c r="E41" s="87" t="s">
        <v>128</v>
      </c>
      <c r="F41" s="97">
        <v>0.25</v>
      </c>
      <c r="G41" s="86" t="s">
        <v>129</v>
      </c>
      <c r="H41" s="98">
        <v>1</v>
      </c>
      <c r="I41" s="98">
        <v>50</v>
      </c>
      <c r="K41" s="51" t="s">
        <v>130</v>
      </c>
      <c r="L41" s="50"/>
      <c r="M41" s="50"/>
      <c r="N41" s="50"/>
      <c r="O41" s="50"/>
      <c r="P41" s="50"/>
      <c r="Q41" s="51" t="s">
        <v>131</v>
      </c>
      <c r="R41" s="50"/>
      <c r="S41" s="50"/>
      <c r="T41" s="50"/>
      <c r="U41" s="50"/>
      <c r="V41" s="50"/>
    </row>
    <row r="42" spans="1:22" ht="12">
      <c r="A42" s="97">
        <v>1.8</v>
      </c>
      <c r="B42" s="15" t="s">
        <v>132</v>
      </c>
      <c r="C42" s="10" t="s">
        <v>133</v>
      </c>
      <c r="D42" s="15" t="s">
        <v>132</v>
      </c>
      <c r="E42" s="10" t="s">
        <v>133</v>
      </c>
      <c r="F42" s="15" t="s">
        <v>132</v>
      </c>
      <c r="G42" s="10" t="s">
        <v>133</v>
      </c>
      <c r="H42" s="15" t="s">
        <v>132</v>
      </c>
      <c r="I42" s="32" t="s">
        <v>133</v>
      </c>
      <c r="J42" s="3" t="s">
        <v>400</v>
      </c>
      <c r="K42" s="51"/>
      <c r="L42" s="50"/>
      <c r="M42" s="50"/>
      <c r="N42" s="50"/>
      <c r="O42" s="50"/>
      <c r="P42" s="50"/>
      <c r="Q42" s="51" t="s">
        <v>134</v>
      </c>
      <c r="R42" s="50"/>
      <c r="S42" s="50"/>
      <c r="T42" s="50"/>
      <c r="U42" s="50"/>
      <c r="V42" s="50"/>
    </row>
    <row r="43" spans="1:22" ht="12">
      <c r="A43" s="33" t="s">
        <v>135</v>
      </c>
      <c r="B43" s="15" t="s">
        <v>376</v>
      </c>
      <c r="C43" s="10" t="s">
        <v>375</v>
      </c>
      <c r="D43" s="15" t="s">
        <v>377</v>
      </c>
      <c r="E43" s="10" t="s">
        <v>378</v>
      </c>
      <c r="F43" s="15" t="s">
        <v>379</v>
      </c>
      <c r="G43" s="10" t="s">
        <v>380</v>
      </c>
      <c r="H43" s="15" t="s">
        <v>381</v>
      </c>
      <c r="I43" s="32" t="s">
        <v>382</v>
      </c>
      <c r="J43" s="90" t="s">
        <v>401</v>
      </c>
      <c r="K43" s="113" t="s">
        <v>402</v>
      </c>
      <c r="L43" s="50"/>
      <c r="M43" s="50"/>
      <c r="N43" s="50"/>
      <c r="O43" s="50"/>
      <c r="P43" s="50"/>
      <c r="Q43" s="51" t="s">
        <v>136</v>
      </c>
      <c r="R43" s="50"/>
      <c r="S43" s="50"/>
      <c r="T43" s="50"/>
      <c r="U43" s="50"/>
      <c r="V43" s="50"/>
    </row>
    <row r="44" spans="1:22" ht="12">
      <c r="A44" s="6" t="s">
        <v>137</v>
      </c>
      <c r="B44" s="34" t="s">
        <v>5</v>
      </c>
      <c r="C44" s="35" t="s">
        <v>5</v>
      </c>
      <c r="D44" s="34" t="s">
        <v>5</v>
      </c>
      <c r="E44" s="35" t="s">
        <v>5</v>
      </c>
      <c r="F44" s="34" t="s">
        <v>5</v>
      </c>
      <c r="G44" s="35" t="s">
        <v>5</v>
      </c>
      <c r="H44" s="34" t="s">
        <v>5</v>
      </c>
      <c r="I44" s="35" t="s">
        <v>5</v>
      </c>
      <c r="J44" s="111" t="s">
        <v>5</v>
      </c>
      <c r="K44" s="114" t="s">
        <v>5</v>
      </c>
      <c r="L44" s="50"/>
      <c r="M44" s="50"/>
      <c r="N44" s="50"/>
      <c r="O44" s="50"/>
      <c r="P44" s="50"/>
      <c r="Q44" s="51" t="s">
        <v>138</v>
      </c>
      <c r="R44" s="50"/>
      <c r="S44" s="50"/>
      <c r="T44" s="50"/>
      <c r="U44" s="50"/>
      <c r="V44" s="50"/>
    </row>
    <row r="45" spans="1:22" ht="12">
      <c r="A45" s="36">
        <v>300</v>
      </c>
      <c r="B45" s="26">
        <f aca="true" t="shared" si="0" ref="B45:B65">($E$40-$A45*(1-$H$30*(1-$H$31)+$H$35))/$H$32</f>
        <v>9.272175743209266</v>
      </c>
      <c r="C45" s="12">
        <f aca="true" t="shared" si="1" ref="C45:C65">($D$40-$A45*(1-$G$30*(1-$G$31)+$G$35))/$G$32</f>
        <v>9.272175746721752</v>
      </c>
      <c r="D45" s="26">
        <f aca="true" t="shared" si="2" ref="D45:D65">($H$33*$A45-$H$24/$D$151)/$H$34</f>
        <v>-1.0022220729967244</v>
      </c>
      <c r="E45" s="12">
        <f aca="true" t="shared" si="3" ref="E45:E65">($G$33*$A45-$G$24/$D$150)/$G$34</f>
        <v>-1.0022220748128219</v>
      </c>
      <c r="F45" s="17" t="e">
        <f>IF($A45&lt;$B$151*$E$40,NA(),$C$151*$H$24/($A45-$B$151*$E$40))</f>
        <v>#N/A</v>
      </c>
      <c r="G45" s="37" t="e">
        <f aca="true" t="shared" si="4" ref="G45:G65">IF($A45&lt;$B$150*$D$40,NA(),$C$150*$G$24/($A45-$B$150*$D$40))</f>
        <v>#N/A</v>
      </c>
      <c r="H45" s="17">
        <f>$A45/$H$27</f>
        <v>0.6666666666666666</v>
      </c>
      <c r="I45" s="37">
        <f aca="true" t="shared" si="5" ref="I45:I65">$A45/$G$27</f>
        <v>0.6666666666666666</v>
      </c>
      <c r="J45" s="112">
        <f>$H$26</f>
        <v>4.5</v>
      </c>
      <c r="K45" s="115">
        <f>$G$26</f>
        <v>4.5</v>
      </c>
      <c r="L45" s="50"/>
      <c r="M45" s="50"/>
      <c r="N45" s="50"/>
      <c r="O45" s="50"/>
      <c r="P45" s="50"/>
      <c r="Q45" s="51" t="s">
        <v>139</v>
      </c>
      <c r="R45" s="50"/>
      <c r="S45" s="50"/>
      <c r="T45" s="50"/>
      <c r="U45" s="50"/>
      <c r="V45" s="50"/>
    </row>
    <row r="46" spans="1:22" ht="12">
      <c r="A46" s="36">
        <f>A45+15</f>
        <v>315</v>
      </c>
      <c r="B46" s="26">
        <f t="shared" si="0"/>
        <v>8.694050743209266</v>
      </c>
      <c r="C46" s="12">
        <f t="shared" si="1"/>
        <v>8.694050746721752</v>
      </c>
      <c r="D46" s="26">
        <f t="shared" si="2"/>
        <v>-0.5522220729967244</v>
      </c>
      <c r="E46" s="12">
        <f t="shared" si="3"/>
        <v>-0.5522220748128219</v>
      </c>
      <c r="F46" s="17">
        <f aca="true" t="shared" si="6" ref="F46:F65">IF($A46&lt;$B$151*$E$40,NA(),$C$151*$H$24/($A46-$B$151*$E$40))</f>
        <v>13.228401126357909</v>
      </c>
      <c r="G46" s="37">
        <f t="shared" si="4"/>
        <v>13.228401187823172</v>
      </c>
      <c r="H46" s="17">
        <f aca="true" t="shared" si="7" ref="H46:H65">$A46/$H$27</f>
        <v>0.7</v>
      </c>
      <c r="I46" s="37">
        <f>$A46/$G$27</f>
        <v>0.7</v>
      </c>
      <c r="J46" s="112">
        <f aca="true" t="shared" si="8" ref="J46:J65">$H$26</f>
        <v>4.5</v>
      </c>
      <c r="K46" s="115">
        <f aca="true" t="shared" si="9" ref="K46:K65">$G$26</f>
        <v>4.5</v>
      </c>
      <c r="L46" s="50"/>
      <c r="M46" s="50"/>
      <c r="N46" s="50"/>
      <c r="O46" s="50"/>
      <c r="P46" s="50"/>
      <c r="Q46" s="51" t="s">
        <v>140</v>
      </c>
      <c r="R46" s="50"/>
      <c r="S46" s="50"/>
      <c r="T46" s="50"/>
      <c r="U46" s="50"/>
      <c r="V46" s="50"/>
    </row>
    <row r="47" spans="1:22" ht="12">
      <c r="A47" s="36">
        <f aca="true" t="shared" si="10" ref="A47:A65">A46+15</f>
        <v>330</v>
      </c>
      <c r="B47" s="26">
        <f t="shared" si="0"/>
        <v>8.115925743209266</v>
      </c>
      <c r="C47" s="12">
        <f t="shared" si="1"/>
        <v>8.115925746721752</v>
      </c>
      <c r="D47" s="26">
        <f t="shared" si="2"/>
        <v>-0.10222207299672448</v>
      </c>
      <c r="E47" s="12">
        <f t="shared" si="3"/>
        <v>-0.10222207481282197</v>
      </c>
      <c r="F47" s="17">
        <f t="shared" si="6"/>
        <v>5.605147858580953</v>
      </c>
      <c r="G47" s="37">
        <f t="shared" si="4"/>
        <v>5.60514786961638</v>
      </c>
      <c r="H47" s="17">
        <f t="shared" si="7"/>
        <v>0.7333333333333333</v>
      </c>
      <c r="I47" s="37">
        <f t="shared" si="5"/>
        <v>0.7333333333333333</v>
      </c>
      <c r="J47" s="112">
        <f t="shared" si="8"/>
        <v>4.5</v>
      </c>
      <c r="K47" s="115">
        <f t="shared" si="9"/>
        <v>4.5</v>
      </c>
      <c r="L47" s="50"/>
      <c r="M47" s="50"/>
      <c r="N47" s="50"/>
      <c r="O47" s="50"/>
      <c r="P47" s="50"/>
      <c r="Q47" s="51" t="s">
        <v>141</v>
      </c>
      <c r="R47" s="50"/>
      <c r="S47" s="50"/>
      <c r="T47" s="50"/>
      <c r="U47" s="50"/>
      <c r="V47" s="50"/>
    </row>
    <row r="48" spans="1:22" ht="12">
      <c r="A48" s="36">
        <f t="shared" si="10"/>
        <v>345</v>
      </c>
      <c r="B48" s="26">
        <f t="shared" si="0"/>
        <v>7.537800743209265</v>
      </c>
      <c r="C48" s="12">
        <f t="shared" si="1"/>
        <v>7.537800746721753</v>
      </c>
      <c r="D48" s="26">
        <f t="shared" si="2"/>
        <v>0.34777792700327553</v>
      </c>
      <c r="E48" s="12">
        <f t="shared" si="3"/>
        <v>0.34777792518717804</v>
      </c>
      <c r="F48" s="17">
        <f t="shared" si="6"/>
        <v>3.555935795037488</v>
      </c>
      <c r="G48" s="37">
        <f t="shared" si="4"/>
        <v>3.5559357994789185</v>
      </c>
      <c r="H48" s="17">
        <f t="shared" si="7"/>
        <v>0.7666666666666667</v>
      </c>
      <c r="I48" s="37">
        <f t="shared" si="5"/>
        <v>0.7666666666666667</v>
      </c>
      <c r="J48" s="112">
        <f t="shared" si="8"/>
        <v>4.5</v>
      </c>
      <c r="K48" s="115">
        <f t="shared" si="9"/>
        <v>4.5</v>
      </c>
      <c r="L48" s="50"/>
      <c r="M48" s="50"/>
      <c r="N48" s="50"/>
      <c r="O48" s="50"/>
      <c r="P48" s="50"/>
      <c r="Q48" s="51" t="s">
        <v>142</v>
      </c>
      <c r="R48" s="50"/>
      <c r="S48" s="50"/>
      <c r="T48" s="50"/>
      <c r="U48" s="50"/>
      <c r="V48" s="50"/>
    </row>
    <row r="49" spans="1:22" ht="12">
      <c r="A49" s="36">
        <f t="shared" si="10"/>
        <v>360</v>
      </c>
      <c r="B49" s="26">
        <f t="shared" si="0"/>
        <v>6.959675743209265</v>
      </c>
      <c r="C49" s="12">
        <f t="shared" si="1"/>
        <v>6.959675746721753</v>
      </c>
      <c r="D49" s="26">
        <f t="shared" si="2"/>
        <v>0.7977779270032755</v>
      </c>
      <c r="E49" s="12">
        <f t="shared" si="3"/>
        <v>0.797777925187178</v>
      </c>
      <c r="F49" s="17">
        <f t="shared" si="6"/>
        <v>2.603946784524063</v>
      </c>
      <c r="G49" s="37">
        <f t="shared" si="4"/>
        <v>2.6039467869057202</v>
      </c>
      <c r="H49" s="17">
        <f t="shared" si="7"/>
        <v>0.8</v>
      </c>
      <c r="I49" s="37">
        <f t="shared" si="5"/>
        <v>0.8</v>
      </c>
      <c r="J49" s="112">
        <f t="shared" si="8"/>
        <v>4.5</v>
      </c>
      <c r="K49" s="115">
        <f t="shared" si="9"/>
        <v>4.5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">
      <c r="A50" s="36">
        <f t="shared" si="10"/>
        <v>375</v>
      </c>
      <c r="B50" s="26">
        <f t="shared" si="0"/>
        <v>6.381550743209265</v>
      </c>
      <c r="C50" s="12">
        <f t="shared" si="1"/>
        <v>6.381550746721753</v>
      </c>
      <c r="D50" s="26">
        <f t="shared" si="2"/>
        <v>1.2477779270032756</v>
      </c>
      <c r="E50" s="12">
        <f t="shared" si="3"/>
        <v>1.2477779251871781</v>
      </c>
      <c r="F50" s="17">
        <f t="shared" si="6"/>
        <v>2.0540421543988656</v>
      </c>
      <c r="G50" s="37">
        <f t="shared" si="4"/>
        <v>2.054042155880816</v>
      </c>
      <c r="H50" s="17">
        <f t="shared" si="7"/>
        <v>0.8333333333333334</v>
      </c>
      <c r="I50" s="37">
        <f t="shared" si="5"/>
        <v>0.8333333333333334</v>
      </c>
      <c r="J50" s="112">
        <f t="shared" si="8"/>
        <v>4.5</v>
      </c>
      <c r="K50" s="115">
        <f t="shared" si="9"/>
        <v>4.5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ht="12">
      <c r="A51" s="36">
        <f t="shared" si="10"/>
        <v>390</v>
      </c>
      <c r="B51" s="26">
        <f t="shared" si="0"/>
        <v>5.803425743209265</v>
      </c>
      <c r="C51" s="12">
        <f t="shared" si="1"/>
        <v>5.803425746721753</v>
      </c>
      <c r="D51" s="26">
        <f t="shared" si="2"/>
        <v>1.6977779270032756</v>
      </c>
      <c r="E51" s="12">
        <f t="shared" si="3"/>
        <v>1.697777925187178</v>
      </c>
      <c r="F51" s="17">
        <f t="shared" si="6"/>
        <v>1.6958999521601192</v>
      </c>
      <c r="G51" s="37">
        <f t="shared" si="4"/>
        <v>1.6958999531703383</v>
      </c>
      <c r="H51" s="17">
        <f t="shared" si="7"/>
        <v>0.8666666666666667</v>
      </c>
      <c r="I51" s="37">
        <f t="shared" si="5"/>
        <v>0.8666666666666667</v>
      </c>
      <c r="J51" s="112">
        <f t="shared" si="8"/>
        <v>4.5</v>
      </c>
      <c r="K51" s="115">
        <f t="shared" si="9"/>
        <v>4.5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ht="12">
      <c r="A52" s="36">
        <f t="shared" si="10"/>
        <v>405</v>
      </c>
      <c r="B52" s="26">
        <f t="shared" si="0"/>
        <v>5.225300743209265</v>
      </c>
      <c r="C52" s="12">
        <f t="shared" si="1"/>
        <v>5.225300746721753</v>
      </c>
      <c r="D52" s="26">
        <f t="shared" si="2"/>
        <v>2.1477779270032755</v>
      </c>
      <c r="E52" s="12">
        <f t="shared" si="3"/>
        <v>2.147777925187178</v>
      </c>
      <c r="F52" s="17">
        <f t="shared" si="6"/>
        <v>1.4441060368352399</v>
      </c>
      <c r="G52" s="37">
        <f t="shared" si="4"/>
        <v>1.4441060375677492</v>
      </c>
      <c r="H52" s="17">
        <f t="shared" si="7"/>
        <v>0.9</v>
      </c>
      <c r="I52" s="37">
        <f t="shared" si="5"/>
        <v>0.9</v>
      </c>
      <c r="J52" s="112">
        <f t="shared" si="8"/>
        <v>4.5</v>
      </c>
      <c r="K52" s="115">
        <f t="shared" si="9"/>
        <v>4.5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ht="12">
      <c r="A53" s="36">
        <f t="shared" si="10"/>
        <v>420</v>
      </c>
      <c r="B53" s="26">
        <f t="shared" si="0"/>
        <v>4.647175743209265</v>
      </c>
      <c r="C53" s="12">
        <f t="shared" si="1"/>
        <v>4.647175746721753</v>
      </c>
      <c r="D53" s="26">
        <f t="shared" si="2"/>
        <v>2.5977779270032757</v>
      </c>
      <c r="E53" s="12">
        <f t="shared" si="3"/>
        <v>2.597777925187178</v>
      </c>
      <c r="F53" s="17">
        <f t="shared" si="6"/>
        <v>1.2574149355131579</v>
      </c>
      <c r="G53" s="37">
        <f t="shared" si="4"/>
        <v>1.2574149360685147</v>
      </c>
      <c r="H53" s="17">
        <f t="shared" si="7"/>
        <v>0.9333333333333333</v>
      </c>
      <c r="I53" s="37">
        <f t="shared" si="5"/>
        <v>0.9333333333333333</v>
      </c>
      <c r="J53" s="112">
        <f t="shared" si="8"/>
        <v>4.5</v>
      </c>
      <c r="K53" s="115">
        <f t="shared" si="9"/>
        <v>4.5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ht="12">
      <c r="A54" s="36">
        <f t="shared" si="10"/>
        <v>435</v>
      </c>
      <c r="B54" s="26">
        <f t="shared" si="0"/>
        <v>4.069050743209265</v>
      </c>
      <c r="C54" s="12">
        <f t="shared" si="1"/>
        <v>4.069050746721753</v>
      </c>
      <c r="D54" s="26">
        <f t="shared" si="2"/>
        <v>3.0477779270032754</v>
      </c>
      <c r="E54" s="12">
        <f t="shared" si="3"/>
        <v>3.047777925187178</v>
      </c>
      <c r="F54" s="17">
        <f t="shared" si="6"/>
        <v>1.1134680437525837</v>
      </c>
      <c r="G54" s="37">
        <f t="shared" si="4"/>
        <v>1.113468044188066</v>
      </c>
      <c r="H54" s="17">
        <f t="shared" si="7"/>
        <v>0.9666666666666667</v>
      </c>
      <c r="I54" s="37">
        <f t="shared" si="5"/>
        <v>0.9666666666666667</v>
      </c>
      <c r="J54" s="112">
        <f t="shared" si="8"/>
        <v>4.5</v>
      </c>
      <c r="K54" s="115">
        <f t="shared" si="9"/>
        <v>4.5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12">
      <c r="A55" s="36">
        <f t="shared" si="10"/>
        <v>450</v>
      </c>
      <c r="B55" s="26">
        <f t="shared" si="0"/>
        <v>3.490925743209265</v>
      </c>
      <c r="C55" s="12">
        <f t="shared" si="1"/>
        <v>3.4909257467217523</v>
      </c>
      <c r="D55" s="26">
        <f t="shared" si="2"/>
        <v>3.4977779270032756</v>
      </c>
      <c r="E55" s="12">
        <f t="shared" si="3"/>
        <v>3.497777925187178</v>
      </c>
      <c r="F55" s="17">
        <f t="shared" si="6"/>
        <v>0.9990933969957732</v>
      </c>
      <c r="G55" s="37">
        <f t="shared" si="4"/>
        <v>0.9990933973463856</v>
      </c>
      <c r="H55" s="17">
        <f t="shared" si="7"/>
        <v>1</v>
      </c>
      <c r="I55" s="37">
        <f t="shared" si="5"/>
        <v>1</v>
      </c>
      <c r="J55" s="112">
        <f t="shared" si="8"/>
        <v>4.5</v>
      </c>
      <c r="K55" s="115">
        <f t="shared" si="9"/>
        <v>4.5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ht="12">
      <c r="A56" s="36">
        <f t="shared" si="10"/>
        <v>465</v>
      </c>
      <c r="B56" s="26">
        <f t="shared" si="0"/>
        <v>2.912800743209265</v>
      </c>
      <c r="C56" s="12">
        <f t="shared" si="1"/>
        <v>2.9128007467217523</v>
      </c>
      <c r="D56" s="26">
        <f t="shared" si="2"/>
        <v>3.9477779270032753</v>
      </c>
      <c r="E56" s="12">
        <f t="shared" si="3"/>
        <v>3.947777925187178</v>
      </c>
      <c r="F56" s="17">
        <f t="shared" si="6"/>
        <v>0.9060269518870387</v>
      </c>
      <c r="G56" s="37">
        <f t="shared" si="4"/>
        <v>0.9060269521753738</v>
      </c>
      <c r="H56" s="17">
        <f t="shared" si="7"/>
        <v>1.0333333333333334</v>
      </c>
      <c r="I56" s="37">
        <f t="shared" si="5"/>
        <v>1.0333333333333334</v>
      </c>
      <c r="J56" s="112">
        <f t="shared" si="8"/>
        <v>4.5</v>
      </c>
      <c r="K56" s="115">
        <f t="shared" si="9"/>
        <v>4.5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ht="12">
      <c r="A57" s="36">
        <f t="shared" si="10"/>
        <v>480</v>
      </c>
      <c r="B57" s="26">
        <f t="shared" si="0"/>
        <v>2.334675743209265</v>
      </c>
      <c r="C57" s="12">
        <f t="shared" si="1"/>
        <v>2.3346757467217523</v>
      </c>
      <c r="D57" s="26">
        <f t="shared" si="2"/>
        <v>4.3977779270032755</v>
      </c>
      <c r="E57" s="12">
        <f t="shared" si="3"/>
        <v>4.397777925187178</v>
      </c>
      <c r="F57" s="17">
        <f t="shared" si="6"/>
        <v>0.8288214876920272</v>
      </c>
      <c r="G57" s="37">
        <f t="shared" si="4"/>
        <v>0.8288214879333159</v>
      </c>
      <c r="H57" s="17">
        <f t="shared" si="7"/>
        <v>1.0666666666666667</v>
      </c>
      <c r="I57" s="37">
        <f t="shared" si="5"/>
        <v>1.0666666666666667</v>
      </c>
      <c r="J57" s="112">
        <f t="shared" si="8"/>
        <v>4.5</v>
      </c>
      <c r="K57" s="115">
        <f t="shared" si="9"/>
        <v>4.5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ht="12">
      <c r="A58" s="36">
        <f t="shared" si="10"/>
        <v>495</v>
      </c>
      <c r="B58" s="26">
        <f t="shared" si="0"/>
        <v>1.7565507432092649</v>
      </c>
      <c r="C58" s="12">
        <f t="shared" si="1"/>
        <v>1.7565507467217525</v>
      </c>
      <c r="D58" s="26">
        <f t="shared" si="2"/>
        <v>4.847777927003276</v>
      </c>
      <c r="E58" s="12">
        <f t="shared" si="3"/>
        <v>4.847777925187178</v>
      </c>
      <c r="F58" s="17">
        <f t="shared" si="6"/>
        <v>0.7637406923018119</v>
      </c>
      <c r="G58" s="37">
        <f t="shared" si="4"/>
        <v>0.7637406925066953</v>
      </c>
      <c r="H58" s="17">
        <f t="shared" si="7"/>
        <v>1.1</v>
      </c>
      <c r="I58" s="37">
        <f t="shared" si="5"/>
        <v>1.1</v>
      </c>
      <c r="J58" s="112">
        <f t="shared" si="8"/>
        <v>4.5</v>
      </c>
      <c r="K58" s="115">
        <f t="shared" si="9"/>
        <v>4.5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ht="12">
      <c r="A59" s="36">
        <f t="shared" si="10"/>
        <v>510</v>
      </c>
      <c r="B59" s="26">
        <f t="shared" si="0"/>
        <v>1.1784257432092649</v>
      </c>
      <c r="C59" s="12">
        <f t="shared" si="1"/>
        <v>1.1784257467217525</v>
      </c>
      <c r="D59" s="26">
        <f t="shared" si="2"/>
        <v>5.297777927003276</v>
      </c>
      <c r="E59" s="12">
        <f t="shared" si="3"/>
        <v>5.297777925187178</v>
      </c>
      <c r="F59" s="17">
        <f t="shared" si="6"/>
        <v>0.708136346426903</v>
      </c>
      <c r="G59" s="37">
        <f t="shared" si="4"/>
        <v>0.7081363466030393</v>
      </c>
      <c r="H59" s="17">
        <f t="shared" si="7"/>
        <v>1.1333333333333333</v>
      </c>
      <c r="I59" s="37">
        <f t="shared" si="5"/>
        <v>1.1333333333333333</v>
      </c>
      <c r="J59" s="112">
        <f t="shared" si="8"/>
        <v>4.5</v>
      </c>
      <c r="K59" s="115">
        <f t="shared" si="9"/>
        <v>4.5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</row>
    <row r="60" spans="1:22" ht="12">
      <c r="A60" s="36">
        <f t="shared" si="10"/>
        <v>525</v>
      </c>
      <c r="B60" s="26">
        <f t="shared" si="0"/>
        <v>0.600300743209265</v>
      </c>
      <c r="C60" s="12">
        <f t="shared" si="1"/>
        <v>0.6003007467217524</v>
      </c>
      <c r="D60" s="26">
        <f t="shared" si="2"/>
        <v>5.747777927003275</v>
      </c>
      <c r="E60" s="12">
        <f t="shared" si="3"/>
        <v>5.747777925187178</v>
      </c>
      <c r="F60" s="17">
        <f t="shared" si="6"/>
        <v>0.6600791098554367</v>
      </c>
      <c r="G60" s="37">
        <f t="shared" si="4"/>
        <v>0.6600791100084774</v>
      </c>
      <c r="H60" s="17">
        <f t="shared" si="7"/>
        <v>1.1666666666666667</v>
      </c>
      <c r="I60" s="37">
        <f t="shared" si="5"/>
        <v>1.1666666666666667</v>
      </c>
      <c r="J60" s="112">
        <f t="shared" si="8"/>
        <v>4.5</v>
      </c>
      <c r="K60" s="115">
        <f t="shared" si="9"/>
        <v>4.5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ht="12">
      <c r="A61" s="36">
        <f t="shared" si="10"/>
        <v>540</v>
      </c>
      <c r="B61" s="26">
        <f t="shared" si="0"/>
        <v>0.022175743209264926</v>
      </c>
      <c r="C61" s="12">
        <f t="shared" si="1"/>
        <v>0.022175746721752414</v>
      </c>
      <c r="D61" s="26">
        <f t="shared" si="2"/>
        <v>6.197777927003275</v>
      </c>
      <c r="E61" s="12">
        <f t="shared" si="3"/>
        <v>6.197777925187178</v>
      </c>
      <c r="F61" s="17">
        <f t="shared" si="6"/>
        <v>0.6181300922342782</v>
      </c>
      <c r="G61" s="37">
        <f t="shared" si="4"/>
        <v>0.618130092368485</v>
      </c>
      <c r="H61" s="17">
        <f t="shared" si="7"/>
        <v>1.2</v>
      </c>
      <c r="I61" s="37">
        <f t="shared" si="5"/>
        <v>1.2</v>
      </c>
      <c r="J61" s="112">
        <f t="shared" si="8"/>
        <v>4.5</v>
      </c>
      <c r="K61" s="115">
        <f t="shared" si="9"/>
        <v>4.5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ht="12">
      <c r="A62" s="36">
        <f t="shared" si="10"/>
        <v>555</v>
      </c>
      <c r="B62" s="26">
        <f t="shared" si="0"/>
        <v>-0.555949256790735</v>
      </c>
      <c r="C62" s="12">
        <f t="shared" si="1"/>
        <v>-0.5559492532782476</v>
      </c>
      <c r="D62" s="26">
        <f t="shared" si="2"/>
        <v>6.6477779270032755</v>
      </c>
      <c r="E62" s="12">
        <f t="shared" si="3"/>
        <v>6.647777925187178</v>
      </c>
      <c r="F62" s="17">
        <f t="shared" si="6"/>
        <v>0.5811943212638072</v>
      </c>
      <c r="G62" s="37">
        <f t="shared" si="4"/>
        <v>0.5811943213824545</v>
      </c>
      <c r="H62" s="17">
        <f t="shared" si="7"/>
        <v>1.2333333333333334</v>
      </c>
      <c r="I62" s="37">
        <f t="shared" si="5"/>
        <v>1.2333333333333334</v>
      </c>
      <c r="J62" s="112">
        <f t="shared" si="8"/>
        <v>4.5</v>
      </c>
      <c r="K62" s="115">
        <f t="shared" si="9"/>
        <v>4.5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12">
      <c r="A63" s="36">
        <f t="shared" si="10"/>
        <v>570</v>
      </c>
      <c r="B63" s="26">
        <f t="shared" si="0"/>
        <v>-1.1340742567907351</v>
      </c>
      <c r="C63" s="12">
        <f t="shared" si="1"/>
        <v>-1.1340742532782475</v>
      </c>
      <c r="D63" s="26">
        <f t="shared" si="2"/>
        <v>7.097777927003276</v>
      </c>
      <c r="E63" s="12">
        <f t="shared" si="3"/>
        <v>7.097777925187178</v>
      </c>
      <c r="F63" s="17">
        <f t="shared" si="6"/>
        <v>0.5484237839097206</v>
      </c>
      <c r="G63" s="37">
        <f t="shared" si="4"/>
        <v>0.5484237840153652</v>
      </c>
      <c r="H63" s="17">
        <f t="shared" si="7"/>
        <v>1.2666666666666666</v>
      </c>
      <c r="I63" s="37">
        <f t="shared" si="5"/>
        <v>1.2666666666666666</v>
      </c>
      <c r="J63" s="112">
        <f t="shared" si="8"/>
        <v>4.5</v>
      </c>
      <c r="K63" s="115">
        <f t="shared" si="9"/>
        <v>4.5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ht="12">
      <c r="A64" s="36">
        <f t="shared" si="10"/>
        <v>585</v>
      </c>
      <c r="B64" s="26">
        <f t="shared" si="0"/>
        <v>-1.7121992567907351</v>
      </c>
      <c r="C64" s="12">
        <f t="shared" si="1"/>
        <v>-1.7121992532782475</v>
      </c>
      <c r="D64" s="26">
        <f t="shared" si="2"/>
        <v>7.547777927003276</v>
      </c>
      <c r="E64" s="12">
        <f t="shared" si="3"/>
        <v>7.547777925187178</v>
      </c>
      <c r="F64" s="17">
        <f t="shared" si="6"/>
        <v>0.519151518821226</v>
      </c>
      <c r="G64" s="37">
        <f t="shared" si="4"/>
        <v>0.519151518915894</v>
      </c>
      <c r="H64" s="17">
        <f t="shared" si="7"/>
        <v>1.3</v>
      </c>
      <c r="I64" s="37">
        <f t="shared" si="5"/>
        <v>1.3</v>
      </c>
      <c r="J64" s="112">
        <f t="shared" si="8"/>
        <v>4.5</v>
      </c>
      <c r="K64" s="115">
        <f t="shared" si="9"/>
        <v>4.5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12">
      <c r="A65" s="36">
        <f t="shared" si="10"/>
        <v>600</v>
      </c>
      <c r="B65" s="26">
        <f t="shared" si="0"/>
        <v>-2.290324256790735</v>
      </c>
      <c r="C65" s="12">
        <f t="shared" si="1"/>
        <v>-2.2903242532782477</v>
      </c>
      <c r="D65" s="26">
        <f t="shared" si="2"/>
        <v>7.997777927003275</v>
      </c>
      <c r="E65" s="12">
        <f t="shared" si="3"/>
        <v>7.997777925187178</v>
      </c>
      <c r="F65" s="17">
        <f t="shared" si="6"/>
        <v>0.4928457462503693</v>
      </c>
      <c r="G65" s="37">
        <f t="shared" si="4"/>
        <v>0.4928457463356866</v>
      </c>
      <c r="H65" s="17">
        <f t="shared" si="7"/>
        <v>1.3333333333333333</v>
      </c>
      <c r="I65" s="37">
        <f t="shared" si="5"/>
        <v>1.3333333333333333</v>
      </c>
      <c r="J65" s="112">
        <f t="shared" si="8"/>
        <v>4.5</v>
      </c>
      <c r="K65" s="115">
        <f t="shared" si="9"/>
        <v>4.5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2:22" ht="12">
      <c r="B66" s="39" t="s">
        <v>369</v>
      </c>
      <c r="C66" s="40"/>
      <c r="E66" s="39" t="s">
        <v>370</v>
      </c>
      <c r="F66" s="41"/>
      <c r="G66" s="41"/>
      <c r="H66" s="42"/>
      <c r="I66" s="38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9" ht="12">
      <c r="A67" s="33" t="s">
        <v>135</v>
      </c>
      <c r="B67" s="15" t="s">
        <v>143</v>
      </c>
      <c r="C67" s="10" t="s">
        <v>144</v>
      </c>
      <c r="E67" s="15" t="s">
        <v>143</v>
      </c>
      <c r="F67" s="10" t="s">
        <v>144</v>
      </c>
      <c r="G67" s="43" t="s">
        <v>371</v>
      </c>
      <c r="H67" s="44" t="s">
        <v>372</v>
      </c>
      <c r="I67" s="38"/>
    </row>
    <row r="68" spans="1:9" ht="12">
      <c r="A68" s="36">
        <f>A45</f>
        <v>300</v>
      </c>
      <c r="B68" s="26">
        <f aca="true" t="shared" si="11" ref="B68:B88">$H$26+($H$35*$A68-$H$36*$D$33)/$H$37</f>
        <v>0.49677821629776453</v>
      </c>
      <c r="C68" s="12">
        <f aca="true" t="shared" si="12" ref="C68:C88">$G$26+($G$35*$A68-$G$36*$D$32)/$G$37</f>
        <v>0.4967782078677958</v>
      </c>
      <c r="D68" s="27"/>
      <c r="E68" s="26">
        <f aca="true" t="shared" si="13" ref="E68:E88">$H$36*$H$38*$H$25/($H$35*$A68-$H$40)</f>
        <v>1.4276493483620352</v>
      </c>
      <c r="F68" s="12">
        <f aca="true" t="shared" si="14" ref="F68:F88">$G$36*$G$38*$G$25/($G$35*$A68-$G$40)</f>
        <v>1.4276493470314882</v>
      </c>
      <c r="G68" s="26">
        <f>$H$36*$H$38*$H$25/($H$35*$A68)</f>
        <v>1.6668332481019743</v>
      </c>
      <c r="H68" s="12">
        <f>$G$36*$G$38*$G$25/($G$35*$A68)</f>
        <v>1.6668332471330507</v>
      </c>
      <c r="I68" s="38"/>
    </row>
    <row r="69" spans="1:9" ht="12">
      <c r="A69" s="36">
        <f aca="true" t="shared" si="15" ref="A69:A88">A46</f>
        <v>315</v>
      </c>
      <c r="B69" s="26">
        <f t="shared" si="11"/>
        <v>0.7967782162977644</v>
      </c>
      <c r="C69" s="12">
        <f t="shared" si="12"/>
        <v>0.7967782078677956</v>
      </c>
      <c r="D69" s="27"/>
      <c r="E69" s="26">
        <f t="shared" si="13"/>
        <v>1.369020760331213</v>
      </c>
      <c r="F69" s="12">
        <f t="shared" si="14"/>
        <v>1.369020759075023</v>
      </c>
      <c r="G69" s="26">
        <f aca="true" t="shared" si="16" ref="G69:G88">$H$36*$H$38*$H$25/($H$35*$A69)</f>
        <v>1.5874602362875947</v>
      </c>
      <c r="H69" s="12">
        <f aca="true" t="shared" si="17" ref="H69:H88">$G$36*$G$38*$G$25/($G$35*$A69)</f>
        <v>1.5874602353648102</v>
      </c>
      <c r="I69" s="38"/>
    </row>
    <row r="70" spans="1:9" ht="12">
      <c r="A70" s="36">
        <f t="shared" si="15"/>
        <v>330</v>
      </c>
      <c r="B70" s="26">
        <f t="shared" si="11"/>
        <v>1.0967782162977642</v>
      </c>
      <c r="C70" s="12">
        <f t="shared" si="12"/>
        <v>1.0967782078677955</v>
      </c>
      <c r="D70" s="27"/>
      <c r="E70" s="26">
        <f t="shared" si="13"/>
        <v>1.3150175673901279</v>
      </c>
      <c r="F70" s="12">
        <f t="shared" si="14"/>
        <v>1.3150175662009345</v>
      </c>
      <c r="G70" s="26">
        <f t="shared" si="16"/>
        <v>1.5153029528199766</v>
      </c>
      <c r="H70" s="12">
        <f t="shared" si="17"/>
        <v>1.515302951939137</v>
      </c>
      <c r="I70" s="38"/>
    </row>
    <row r="71" spans="1:9" ht="12">
      <c r="A71" s="36">
        <f t="shared" si="15"/>
        <v>345</v>
      </c>
      <c r="B71" s="26">
        <f t="shared" si="11"/>
        <v>1.396778216297764</v>
      </c>
      <c r="C71" s="12">
        <f t="shared" si="12"/>
        <v>1.3967782078677957</v>
      </c>
      <c r="D71" s="27"/>
      <c r="E71" s="26">
        <f t="shared" si="13"/>
        <v>1.2651131738278245</v>
      </c>
      <c r="F71" s="12">
        <f t="shared" si="14"/>
        <v>1.2651131726992688</v>
      </c>
      <c r="G71" s="26">
        <f t="shared" si="16"/>
        <v>1.4494202157408473</v>
      </c>
      <c r="H71" s="12">
        <f t="shared" si="17"/>
        <v>1.4494202148983049</v>
      </c>
      <c r="I71" s="38"/>
    </row>
    <row r="72" spans="1:9" ht="12">
      <c r="A72" s="36">
        <f t="shared" si="15"/>
        <v>360</v>
      </c>
      <c r="B72" s="26">
        <f t="shared" si="11"/>
        <v>1.6967782162977643</v>
      </c>
      <c r="C72" s="12">
        <f t="shared" si="12"/>
        <v>1.6967782078677955</v>
      </c>
      <c r="D72" s="27"/>
      <c r="E72" s="26">
        <f t="shared" si="13"/>
        <v>1.2188579976831724</v>
      </c>
      <c r="F72" s="12">
        <f t="shared" si="14"/>
        <v>1.218857996609728</v>
      </c>
      <c r="G72" s="26">
        <f t="shared" si="16"/>
        <v>1.3890277067516452</v>
      </c>
      <c r="H72" s="12">
        <f t="shared" si="17"/>
        <v>1.3890277059442089</v>
      </c>
      <c r="I72" s="38"/>
    </row>
    <row r="73" spans="1:8" ht="12">
      <c r="A73" s="36">
        <f t="shared" si="15"/>
        <v>375</v>
      </c>
      <c r="B73" s="26">
        <f t="shared" si="11"/>
        <v>1.996778216297764</v>
      </c>
      <c r="C73" s="12">
        <f t="shared" si="12"/>
        <v>1.9967782078677958</v>
      </c>
      <c r="D73" s="27"/>
      <c r="E73" s="26">
        <f t="shared" si="13"/>
        <v>1.1758658884261994</v>
      </c>
      <c r="F73" s="12">
        <f t="shared" si="14"/>
        <v>1.1758658874030359</v>
      </c>
      <c r="G73" s="26">
        <f t="shared" si="16"/>
        <v>1.3334665984815794</v>
      </c>
      <c r="H73" s="12">
        <f t="shared" si="17"/>
        <v>1.3334665977064404</v>
      </c>
    </row>
    <row r="74" spans="1:8" ht="12">
      <c r="A74" s="36">
        <f t="shared" si="15"/>
        <v>390</v>
      </c>
      <c r="B74" s="26">
        <f t="shared" si="11"/>
        <v>2.2967782162977644</v>
      </c>
      <c r="C74" s="12">
        <f t="shared" si="12"/>
        <v>2.2967782078677956</v>
      </c>
      <c r="D74" s="27"/>
      <c r="E74" s="26">
        <f t="shared" si="13"/>
        <v>1.1358033211935887</v>
      </c>
      <c r="F74" s="12">
        <f t="shared" si="14"/>
        <v>1.1358033202164626</v>
      </c>
      <c r="G74" s="26">
        <f t="shared" si="16"/>
        <v>1.2821794216169033</v>
      </c>
      <c r="H74" s="12">
        <f t="shared" si="17"/>
        <v>1.2821794208715773</v>
      </c>
    </row>
    <row r="75" spans="1:8" ht="12">
      <c r="A75" s="36">
        <f t="shared" si="15"/>
        <v>405</v>
      </c>
      <c r="B75" s="26">
        <f t="shared" si="11"/>
        <v>2.596778216297764</v>
      </c>
      <c r="C75" s="12">
        <f t="shared" si="12"/>
        <v>2.5967782078677955</v>
      </c>
      <c r="D75" s="27"/>
      <c r="E75" s="26">
        <f t="shared" si="13"/>
        <v>1.0983807272024921</v>
      </c>
      <c r="F75" s="12">
        <f t="shared" si="14"/>
        <v>1.0983807262676573</v>
      </c>
      <c r="G75" s="26">
        <f t="shared" si="16"/>
        <v>1.2346912948903515</v>
      </c>
      <c r="H75" s="12">
        <f t="shared" si="17"/>
        <v>1.23469129417263</v>
      </c>
    </row>
    <row r="76" spans="1:8" ht="12">
      <c r="A76" s="36">
        <f t="shared" si="15"/>
        <v>420</v>
      </c>
      <c r="B76" s="26">
        <f t="shared" si="11"/>
        <v>2.896778216297764</v>
      </c>
      <c r="C76" s="12">
        <f t="shared" si="12"/>
        <v>2.8967782078677957</v>
      </c>
      <c r="D76" s="27"/>
      <c r="E76" s="26">
        <f t="shared" si="13"/>
        <v>1.0633454833762646</v>
      </c>
      <c r="F76" s="12">
        <f t="shared" si="14"/>
        <v>1.0633454824803996</v>
      </c>
      <c r="G76" s="26">
        <f t="shared" si="16"/>
        <v>1.190595177215696</v>
      </c>
      <c r="H76" s="12">
        <f t="shared" si="17"/>
        <v>1.1905951765236076</v>
      </c>
    </row>
    <row r="77" spans="1:8" ht="12">
      <c r="A77" s="36">
        <f t="shared" si="15"/>
        <v>435</v>
      </c>
      <c r="B77" s="26">
        <f t="shared" si="11"/>
        <v>3.1967782162977643</v>
      </c>
      <c r="C77" s="12">
        <f t="shared" si="12"/>
        <v>3.1967782078677955</v>
      </c>
      <c r="D77" s="27"/>
      <c r="E77" s="26">
        <f t="shared" si="13"/>
        <v>1.0304762021645382</v>
      </c>
      <c r="F77" s="12">
        <f t="shared" si="14"/>
        <v>1.0304762013046853</v>
      </c>
      <c r="G77" s="26">
        <f t="shared" si="16"/>
        <v>1.1495401711048099</v>
      </c>
      <c r="H77" s="12">
        <f t="shared" si="17"/>
        <v>1.1495401704365866</v>
      </c>
    </row>
    <row r="78" spans="1:8" ht="12">
      <c r="A78" s="36">
        <f t="shared" si="15"/>
        <v>450</v>
      </c>
      <c r="B78" s="26">
        <f t="shared" si="11"/>
        <v>3.496778216297764</v>
      </c>
      <c r="C78" s="12">
        <f t="shared" si="12"/>
        <v>3.496778207867796</v>
      </c>
      <c r="D78" s="27"/>
      <c r="E78" s="26">
        <f t="shared" si="13"/>
        <v>0.9995780486593091</v>
      </c>
      <c r="F78" s="12">
        <f t="shared" si="14"/>
        <v>0.9995780478328251</v>
      </c>
      <c r="G78" s="26">
        <f t="shared" si="16"/>
        <v>1.1112221654013164</v>
      </c>
      <c r="H78" s="12">
        <f t="shared" si="17"/>
        <v>1.111222164755367</v>
      </c>
    </row>
    <row r="79" spans="1:8" ht="12">
      <c r="A79" s="36">
        <f t="shared" si="15"/>
        <v>465</v>
      </c>
      <c r="B79" s="26">
        <f t="shared" si="11"/>
        <v>3.7967782162977644</v>
      </c>
      <c r="C79" s="12">
        <f t="shared" si="12"/>
        <v>3.7967782078677956</v>
      </c>
      <c r="E79" s="26">
        <f t="shared" si="13"/>
        <v>0.9704788756644586</v>
      </c>
      <c r="F79" s="12">
        <f t="shared" si="14"/>
        <v>0.9704788748689717</v>
      </c>
      <c r="G79" s="26">
        <f t="shared" si="16"/>
        <v>1.075376289098048</v>
      </c>
      <c r="H79" s="12">
        <f t="shared" si="17"/>
        <v>1.0753762884729359</v>
      </c>
    </row>
    <row r="80" spans="1:8" ht="12">
      <c r="A80" s="36">
        <f t="shared" si="15"/>
        <v>480</v>
      </c>
      <c r="B80" s="26">
        <f t="shared" si="11"/>
        <v>4.096778216297764</v>
      </c>
      <c r="C80" s="12">
        <f t="shared" si="12"/>
        <v>4.0967782078677955</v>
      </c>
      <c r="E80" s="26">
        <f t="shared" si="13"/>
        <v>0.9430260147511035</v>
      </c>
      <c r="F80" s="12">
        <f t="shared" si="14"/>
        <v>0.9430260139844786</v>
      </c>
      <c r="G80" s="26">
        <f t="shared" si="16"/>
        <v>1.041770780063734</v>
      </c>
      <c r="H80" s="12">
        <f t="shared" si="17"/>
        <v>1.0417707794581565</v>
      </c>
    </row>
    <row r="81" spans="1:8" ht="12">
      <c r="A81" s="36">
        <f t="shared" si="15"/>
        <v>495</v>
      </c>
      <c r="B81" s="26">
        <f t="shared" si="11"/>
        <v>4.396778216297764</v>
      </c>
      <c r="C81" s="12">
        <f t="shared" si="12"/>
        <v>4.396778207867795</v>
      </c>
      <c r="E81" s="26">
        <f t="shared" si="13"/>
        <v>0.9170835969767002</v>
      </c>
      <c r="F81" s="12">
        <f t="shared" si="14"/>
        <v>0.917083596237009</v>
      </c>
      <c r="G81" s="26">
        <f t="shared" si="16"/>
        <v>1.0102019685466512</v>
      </c>
      <c r="H81" s="12">
        <f t="shared" si="17"/>
        <v>1.0102019679594245</v>
      </c>
    </row>
    <row r="82" spans="1:8" ht="12">
      <c r="A82" s="36">
        <f t="shared" si="15"/>
        <v>510</v>
      </c>
      <c r="B82" s="26">
        <f t="shared" si="11"/>
        <v>4.696778216297764</v>
      </c>
      <c r="C82" s="12">
        <f t="shared" si="12"/>
        <v>4.696778207867796</v>
      </c>
      <c r="E82" s="26">
        <f t="shared" si="13"/>
        <v>0.8925303040022193</v>
      </c>
      <c r="F82" s="12">
        <f t="shared" si="14"/>
        <v>0.8925303032877153</v>
      </c>
      <c r="G82" s="26">
        <f t="shared" si="16"/>
        <v>0.9804901459423379</v>
      </c>
      <c r="H82" s="12">
        <f t="shared" si="17"/>
        <v>0.9804901453723827</v>
      </c>
    </row>
    <row r="83" spans="1:8" ht="12">
      <c r="A83" s="36">
        <f t="shared" si="15"/>
        <v>525</v>
      </c>
      <c r="B83" s="26">
        <f t="shared" si="11"/>
        <v>4.9967782162977645</v>
      </c>
      <c r="C83" s="12">
        <f t="shared" si="12"/>
        <v>4.996778207867796</v>
      </c>
      <c r="E83" s="26">
        <f t="shared" si="13"/>
        <v>0.8692574710486325</v>
      </c>
      <c r="F83" s="12">
        <f t="shared" si="14"/>
        <v>0.8692574703577285</v>
      </c>
      <c r="G83" s="26">
        <f t="shared" si="16"/>
        <v>0.9524761417725568</v>
      </c>
      <c r="H83" s="12">
        <f t="shared" si="17"/>
        <v>0.952476141218886</v>
      </c>
    </row>
    <row r="84" spans="1:8" ht="12">
      <c r="A84" s="36">
        <f t="shared" si="15"/>
        <v>540</v>
      </c>
      <c r="B84" s="26">
        <f t="shared" si="11"/>
        <v>5.296778216297764</v>
      </c>
      <c r="C84" s="12">
        <f t="shared" si="12"/>
        <v>5.296778207867796</v>
      </c>
      <c r="E84" s="26">
        <f t="shared" si="13"/>
        <v>0.847167479104929</v>
      </c>
      <c r="F84" s="12">
        <f t="shared" si="14"/>
        <v>0.8471674784361795</v>
      </c>
      <c r="G84" s="26">
        <f t="shared" si="16"/>
        <v>0.9260184711677636</v>
      </c>
      <c r="H84" s="12">
        <f t="shared" si="17"/>
        <v>0.9260184706294725</v>
      </c>
    </row>
    <row r="85" spans="1:8" ht="12">
      <c r="A85" s="36">
        <f t="shared" si="15"/>
        <v>555</v>
      </c>
      <c r="B85" s="26">
        <f t="shared" si="11"/>
        <v>5.596778216297764</v>
      </c>
      <c r="C85" s="12">
        <f t="shared" si="12"/>
        <v>5.5967782078677955</v>
      </c>
      <c r="E85" s="26">
        <f t="shared" si="13"/>
        <v>0.8261723862086401</v>
      </c>
      <c r="F85" s="12">
        <f t="shared" si="14"/>
        <v>0.8261723855607248</v>
      </c>
      <c r="G85" s="26">
        <f t="shared" si="16"/>
        <v>0.9009909449199861</v>
      </c>
      <c r="H85" s="12">
        <f t="shared" si="17"/>
        <v>0.9009909443962436</v>
      </c>
    </row>
    <row r="86" spans="1:8" ht="12">
      <c r="A86" s="36">
        <f t="shared" si="15"/>
        <v>570</v>
      </c>
      <c r="B86" s="26">
        <f t="shared" si="11"/>
        <v>5.896778216297764</v>
      </c>
      <c r="C86" s="12">
        <f t="shared" si="12"/>
        <v>5.896778207867795</v>
      </c>
      <c r="E86" s="26">
        <f t="shared" si="13"/>
        <v>0.8061927573278241</v>
      </c>
      <c r="F86" s="12">
        <f t="shared" si="14"/>
        <v>0.8061927566995342</v>
      </c>
      <c r="G86" s="26">
        <f t="shared" si="16"/>
        <v>0.877280656895776</v>
      </c>
      <c r="H86" s="12">
        <f t="shared" si="17"/>
        <v>0.8772806563858161</v>
      </c>
    </row>
    <row r="87" spans="1:8" ht="12">
      <c r="A87" s="36">
        <f t="shared" si="15"/>
        <v>585</v>
      </c>
      <c r="B87" s="26">
        <f t="shared" si="11"/>
        <v>6.196778216297764</v>
      </c>
      <c r="C87" s="12">
        <f t="shared" si="12"/>
        <v>6.196778207867796</v>
      </c>
      <c r="E87" s="26">
        <f t="shared" si="13"/>
        <v>0.7871566600183958</v>
      </c>
      <c r="F87" s="12">
        <f t="shared" si="14"/>
        <v>0.7871566594086221</v>
      </c>
      <c r="G87" s="26">
        <f t="shared" si="16"/>
        <v>0.8547862810779355</v>
      </c>
      <c r="H87" s="12">
        <f t="shared" si="17"/>
        <v>0.8547862805810515</v>
      </c>
    </row>
    <row r="88" spans="1:8" ht="12">
      <c r="A88" s="36">
        <f t="shared" si="15"/>
        <v>600</v>
      </c>
      <c r="B88" s="26">
        <f t="shared" si="11"/>
        <v>6.4967782162977645</v>
      </c>
      <c r="C88" s="12">
        <f t="shared" si="12"/>
        <v>6.496778207867796</v>
      </c>
      <c r="E88" s="26">
        <f t="shared" si="13"/>
        <v>0.7689987990884585</v>
      </c>
      <c r="F88" s="12">
        <f t="shared" si="14"/>
        <v>0.7689987984961808</v>
      </c>
      <c r="G88" s="26">
        <f t="shared" si="16"/>
        <v>0.8334166240509872</v>
      </c>
      <c r="H88" s="12">
        <f t="shared" si="17"/>
        <v>0.8334166235665253</v>
      </c>
    </row>
    <row r="89" ht="12" hidden="1">
      <c r="A89" s="4" t="s">
        <v>145</v>
      </c>
    </row>
    <row r="90" ht="12" hidden="1"/>
    <row r="91" spans="5:17" ht="12" hidden="1">
      <c r="E91" s="4" t="s">
        <v>146</v>
      </c>
      <c r="J91" s="51" t="s">
        <v>147</v>
      </c>
      <c r="K91" s="51" t="s">
        <v>148</v>
      </c>
      <c r="L91" s="51" t="s">
        <v>149</v>
      </c>
      <c r="M91" s="51" t="s">
        <v>150</v>
      </c>
      <c r="N91" s="51" t="s">
        <v>151</v>
      </c>
      <c r="O91" s="51" t="s">
        <v>152</v>
      </c>
      <c r="P91" s="51" t="s">
        <v>21</v>
      </c>
      <c r="Q91" s="50"/>
    </row>
    <row r="92" spans="10:17" ht="12" hidden="1">
      <c r="J92" s="50"/>
      <c r="K92" s="51" t="s">
        <v>153</v>
      </c>
      <c r="L92" s="51" t="s">
        <v>154</v>
      </c>
      <c r="M92" s="51" t="s">
        <v>155</v>
      </c>
      <c r="N92" s="51" t="s">
        <v>156</v>
      </c>
      <c r="O92" s="51" t="s">
        <v>157</v>
      </c>
      <c r="P92" s="51" t="s">
        <v>74</v>
      </c>
      <c r="Q92" s="50"/>
    </row>
    <row r="93" spans="8:17" ht="12" hidden="1">
      <c r="H93" s="4" t="s">
        <v>158</v>
      </c>
      <c r="J93" s="51" t="s">
        <v>159</v>
      </c>
      <c r="K93" s="51" t="s">
        <v>160</v>
      </c>
      <c r="L93" s="51" t="s">
        <v>161</v>
      </c>
      <c r="M93" s="51" t="s">
        <v>162</v>
      </c>
      <c r="N93" s="51" t="s">
        <v>163</v>
      </c>
      <c r="O93" s="51" t="s">
        <v>164</v>
      </c>
      <c r="P93" s="51" t="s">
        <v>88</v>
      </c>
      <c r="Q93" s="50"/>
    </row>
    <row r="94" spans="3:17" ht="12" hidden="1">
      <c r="C94" s="4" t="s">
        <v>165</v>
      </c>
      <c r="J94" s="50"/>
      <c r="K94" s="51" t="s">
        <v>166</v>
      </c>
      <c r="L94" s="51" t="s">
        <v>167</v>
      </c>
      <c r="M94" s="51" t="s">
        <v>83</v>
      </c>
      <c r="N94" s="51" t="s">
        <v>78</v>
      </c>
      <c r="O94" s="51" t="s">
        <v>168</v>
      </c>
      <c r="P94" s="50"/>
      <c r="Q94" s="50"/>
    </row>
    <row r="95" spans="1:17" ht="12" hidden="1">
      <c r="A95" s="4" t="s">
        <v>169</v>
      </c>
      <c r="D95" s="4" t="s">
        <v>170</v>
      </c>
      <c r="J95" s="50"/>
      <c r="K95" s="50"/>
      <c r="L95" s="50"/>
      <c r="M95" s="51" t="s">
        <v>167</v>
      </c>
      <c r="N95" s="51" t="s">
        <v>80</v>
      </c>
      <c r="O95" s="51" t="s">
        <v>83</v>
      </c>
      <c r="P95" s="50"/>
      <c r="Q95" s="50"/>
    </row>
    <row r="96" spans="2:17" ht="12" hidden="1">
      <c r="B96" s="4" t="s">
        <v>171</v>
      </c>
      <c r="J96" s="50"/>
      <c r="K96" s="50"/>
      <c r="L96" s="50"/>
      <c r="M96" s="50"/>
      <c r="N96" s="51" t="s">
        <v>172</v>
      </c>
      <c r="O96" s="51" t="s">
        <v>167</v>
      </c>
      <c r="P96" s="50"/>
      <c r="Q96" s="50"/>
    </row>
    <row r="97" spans="10:17" ht="12" hidden="1">
      <c r="J97" s="50"/>
      <c r="K97" s="50"/>
      <c r="L97" s="50"/>
      <c r="M97" s="50"/>
      <c r="N97" s="51" t="s">
        <v>167</v>
      </c>
      <c r="O97" s="50"/>
      <c r="P97" s="50"/>
      <c r="Q97" s="50"/>
    </row>
    <row r="98" spans="10:17" ht="12" hidden="1">
      <c r="J98" s="51" t="s">
        <v>173</v>
      </c>
      <c r="K98" s="51" t="s">
        <v>174</v>
      </c>
      <c r="L98" s="51" t="s">
        <v>175</v>
      </c>
      <c r="M98" s="51" t="s">
        <v>21</v>
      </c>
      <c r="N98" s="50"/>
      <c r="O98" s="50"/>
      <c r="P98" s="50"/>
      <c r="Q98" s="50"/>
    </row>
    <row r="99" spans="10:17" ht="12" hidden="1">
      <c r="J99" s="50"/>
      <c r="K99" s="51" t="s">
        <v>176</v>
      </c>
      <c r="L99" s="51" t="s">
        <v>177</v>
      </c>
      <c r="M99" s="51" t="s">
        <v>74</v>
      </c>
      <c r="N99" s="50"/>
      <c r="O99" s="50"/>
      <c r="P99" s="50"/>
      <c r="Q99" s="50"/>
    </row>
    <row r="100" spans="10:17" ht="12" hidden="1">
      <c r="J100" s="51" t="s">
        <v>178</v>
      </c>
      <c r="K100" s="51" t="s">
        <v>179</v>
      </c>
      <c r="L100" s="51" t="s">
        <v>180</v>
      </c>
      <c r="M100" s="51" t="s">
        <v>166</v>
      </c>
      <c r="N100" s="50"/>
      <c r="O100" s="50"/>
      <c r="P100" s="50"/>
      <c r="Q100" s="50"/>
    </row>
    <row r="101" spans="10:17" ht="12" hidden="1">
      <c r="J101" s="50"/>
      <c r="K101" s="51" t="s">
        <v>181</v>
      </c>
      <c r="L101" s="51" t="s">
        <v>181</v>
      </c>
      <c r="M101" s="50"/>
      <c r="N101" s="50"/>
      <c r="O101" s="50"/>
      <c r="P101" s="50"/>
      <c r="Q101" s="50"/>
    </row>
    <row r="102" spans="10:17" ht="12" hidden="1">
      <c r="J102" s="50"/>
      <c r="K102" s="50"/>
      <c r="L102" s="50"/>
      <c r="M102" s="50"/>
      <c r="N102" s="50"/>
      <c r="O102" s="50"/>
      <c r="P102" s="50"/>
      <c r="Q102" s="50"/>
    </row>
    <row r="103" spans="10:17" ht="12" hidden="1">
      <c r="J103" s="51" t="s">
        <v>182</v>
      </c>
      <c r="K103" s="51" t="s">
        <v>183</v>
      </c>
      <c r="L103" s="51" t="s">
        <v>184</v>
      </c>
      <c r="M103" s="51" t="s">
        <v>21</v>
      </c>
      <c r="N103" s="50"/>
      <c r="O103" s="50"/>
      <c r="P103" s="50"/>
      <c r="Q103" s="50"/>
    </row>
    <row r="104" spans="6:17" ht="12" hidden="1">
      <c r="F104" s="4" t="s">
        <v>185</v>
      </c>
      <c r="J104" s="50"/>
      <c r="K104" s="51" t="s">
        <v>186</v>
      </c>
      <c r="L104" s="51" t="s">
        <v>187</v>
      </c>
      <c r="M104" s="51" t="s">
        <v>74</v>
      </c>
      <c r="N104" s="50"/>
      <c r="O104" s="50"/>
      <c r="P104" s="50"/>
      <c r="Q104" s="50"/>
    </row>
    <row r="105" spans="10:17" ht="12" hidden="1">
      <c r="J105" s="50"/>
      <c r="K105" s="51" t="s">
        <v>188</v>
      </c>
      <c r="L105" s="51" t="s">
        <v>189</v>
      </c>
      <c r="M105" s="51" t="s">
        <v>181</v>
      </c>
      <c r="N105" s="50"/>
      <c r="O105" s="50"/>
      <c r="P105" s="50"/>
      <c r="Q105" s="50"/>
    </row>
    <row r="106" spans="7:17" ht="12" hidden="1">
      <c r="G106" s="4" t="s">
        <v>190</v>
      </c>
      <c r="J106" s="50"/>
      <c r="K106" s="51" t="s">
        <v>181</v>
      </c>
      <c r="L106" s="51" t="s">
        <v>191</v>
      </c>
      <c r="M106" s="50"/>
      <c r="N106" s="50"/>
      <c r="O106" s="50"/>
      <c r="P106" s="50"/>
      <c r="Q106" s="50"/>
    </row>
    <row r="107" spans="10:19" ht="12" hidden="1">
      <c r="J107" s="50"/>
      <c r="K107" s="50"/>
      <c r="L107" s="51" t="s">
        <v>181</v>
      </c>
      <c r="M107" s="50"/>
      <c r="N107" s="50"/>
      <c r="O107" s="50"/>
      <c r="P107" s="50"/>
      <c r="Q107" s="50"/>
      <c r="R107" s="50"/>
      <c r="S107" s="50"/>
    </row>
    <row r="108" spans="10:19" ht="12" hidden="1"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0:19" ht="12" hidden="1">
      <c r="J109" s="51" t="s">
        <v>192</v>
      </c>
      <c r="K109" s="51" t="s">
        <v>87</v>
      </c>
      <c r="L109" s="51" t="s">
        <v>96</v>
      </c>
      <c r="M109" s="51" t="s">
        <v>97</v>
      </c>
      <c r="N109" s="51" t="s">
        <v>99</v>
      </c>
      <c r="O109" s="51" t="s">
        <v>104</v>
      </c>
      <c r="P109" s="51" t="s">
        <v>107</v>
      </c>
      <c r="Q109" s="51" t="s">
        <v>110</v>
      </c>
      <c r="R109" s="51" t="s">
        <v>21</v>
      </c>
      <c r="S109" s="50"/>
    </row>
    <row r="110" spans="10:19" ht="12" hidden="1">
      <c r="J110" s="50"/>
      <c r="K110" s="51" t="s">
        <v>193</v>
      </c>
      <c r="L110" s="51" t="s">
        <v>194</v>
      </c>
      <c r="M110" s="51" t="s">
        <v>195</v>
      </c>
      <c r="N110" s="51" t="s">
        <v>196</v>
      </c>
      <c r="O110" s="51" t="s">
        <v>197</v>
      </c>
      <c r="P110" s="51" t="s">
        <v>198</v>
      </c>
      <c r="Q110" s="51" t="s">
        <v>199</v>
      </c>
      <c r="R110" s="51" t="s">
        <v>74</v>
      </c>
      <c r="S110" s="50"/>
    </row>
    <row r="111" spans="1:19" ht="12">
      <c r="A111" s="7" t="s">
        <v>7</v>
      </c>
      <c r="J111" s="50"/>
      <c r="K111" s="51" t="s">
        <v>200</v>
      </c>
      <c r="L111" s="51" t="s">
        <v>201</v>
      </c>
      <c r="M111" s="51" t="s">
        <v>202</v>
      </c>
      <c r="N111" s="51" t="s">
        <v>203</v>
      </c>
      <c r="O111" s="51" t="s">
        <v>204</v>
      </c>
      <c r="P111" s="51" t="s">
        <v>205</v>
      </c>
      <c r="Q111" s="51" t="s">
        <v>206</v>
      </c>
      <c r="R111" s="51" t="s">
        <v>207</v>
      </c>
      <c r="S111" s="50"/>
    </row>
    <row r="112" spans="1:19" ht="12">
      <c r="A112" s="6" t="s">
        <v>5</v>
      </c>
      <c r="B112" s="6" t="s">
        <v>5</v>
      </c>
      <c r="C112" s="6" t="s">
        <v>5</v>
      </c>
      <c r="D112" s="6" t="s">
        <v>5</v>
      </c>
      <c r="E112" s="6" t="s">
        <v>5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1:19" ht="12">
      <c r="A113" s="45" t="s">
        <v>208</v>
      </c>
      <c r="B113" s="46"/>
      <c r="C113" s="46"/>
      <c r="D113" s="46"/>
      <c r="E113" s="30">
        <v>0.5</v>
      </c>
      <c r="J113" s="51" t="s">
        <v>209</v>
      </c>
      <c r="K113" s="51" t="s">
        <v>113</v>
      </c>
      <c r="L113" s="51" t="s">
        <v>116</v>
      </c>
      <c r="M113" s="51" t="s">
        <v>21</v>
      </c>
      <c r="N113" s="50"/>
      <c r="O113" s="50"/>
      <c r="P113" s="50"/>
      <c r="Q113" s="50"/>
      <c r="R113" s="50"/>
      <c r="S113" s="50"/>
    </row>
    <row r="114" spans="1:19" ht="12">
      <c r="A114" s="45" t="s">
        <v>210</v>
      </c>
      <c r="B114" s="46"/>
      <c r="C114" s="46"/>
      <c r="D114" s="46"/>
      <c r="E114" s="46"/>
      <c r="J114" s="50"/>
      <c r="K114" s="51" t="s">
        <v>211</v>
      </c>
      <c r="L114" s="51" t="s">
        <v>212</v>
      </c>
      <c r="M114" s="51" t="s">
        <v>74</v>
      </c>
      <c r="N114" s="50"/>
      <c r="O114" s="50"/>
      <c r="P114" s="50"/>
      <c r="Q114" s="50"/>
      <c r="R114" s="50"/>
      <c r="S114" s="50"/>
    </row>
    <row r="115" spans="1:17" ht="12">
      <c r="A115" s="6" t="s">
        <v>5</v>
      </c>
      <c r="B115" s="6" t="s">
        <v>5</v>
      </c>
      <c r="C115" s="6" t="s">
        <v>5</v>
      </c>
      <c r="D115" s="6" t="s">
        <v>5</v>
      </c>
      <c r="E115" s="6" t="s">
        <v>5</v>
      </c>
      <c r="J115" s="50"/>
      <c r="K115" s="51" t="s">
        <v>213</v>
      </c>
      <c r="L115" s="51" t="s">
        <v>214</v>
      </c>
      <c r="M115" s="51" t="s">
        <v>207</v>
      </c>
      <c r="N115" s="50"/>
      <c r="O115" s="50"/>
      <c r="P115" s="50"/>
      <c r="Q115" s="50"/>
    </row>
    <row r="116" spans="1:17" ht="12">
      <c r="A116" s="47" t="s">
        <v>215</v>
      </c>
      <c r="B116" s="42"/>
      <c r="C116" s="42"/>
      <c r="D116" s="48" t="s">
        <v>216</v>
      </c>
      <c r="E116" s="48" t="s">
        <v>217</v>
      </c>
      <c r="J116" s="50"/>
      <c r="K116" s="50"/>
      <c r="L116" s="50"/>
      <c r="M116" s="50"/>
      <c r="N116" s="50"/>
      <c r="O116" s="50"/>
      <c r="P116" s="50"/>
      <c r="Q116" s="50"/>
    </row>
    <row r="117" spans="1:17" ht="12">
      <c r="A117" s="47" t="s">
        <v>218</v>
      </c>
      <c r="B117" s="42"/>
      <c r="C117" s="42"/>
      <c r="D117" s="31">
        <v>0.65</v>
      </c>
      <c r="E117" s="31">
        <v>0.95</v>
      </c>
      <c r="J117" s="51" t="s">
        <v>219</v>
      </c>
      <c r="K117" s="51" t="s">
        <v>113</v>
      </c>
      <c r="L117" s="51" t="s">
        <v>21</v>
      </c>
      <c r="M117" s="50"/>
      <c r="N117" s="50"/>
      <c r="O117" s="50"/>
      <c r="P117" s="50"/>
      <c r="Q117" s="50"/>
    </row>
    <row r="118" spans="1:17" ht="12">
      <c r="A118" s="47" t="s">
        <v>220</v>
      </c>
      <c r="B118" s="42"/>
      <c r="C118" s="42"/>
      <c r="D118" s="31">
        <v>0.15</v>
      </c>
      <c r="E118" s="31">
        <v>0.35</v>
      </c>
      <c r="J118" s="50"/>
      <c r="K118" s="51" t="s">
        <v>211</v>
      </c>
      <c r="L118" s="51" t="s">
        <v>74</v>
      </c>
      <c r="M118" s="50"/>
      <c r="N118" s="50"/>
      <c r="O118" s="50"/>
      <c r="P118" s="50"/>
      <c r="Q118" s="50"/>
    </row>
    <row r="119" spans="1:17" ht="12">
      <c r="A119" s="47" t="s">
        <v>221</v>
      </c>
      <c r="B119" s="42"/>
      <c r="C119" s="42"/>
      <c r="D119" s="31">
        <v>8</v>
      </c>
      <c r="E119" s="31">
        <v>16</v>
      </c>
      <c r="J119" s="50"/>
      <c r="K119" s="51" t="s">
        <v>213</v>
      </c>
      <c r="L119" s="51" t="s">
        <v>207</v>
      </c>
      <c r="M119" s="50"/>
      <c r="N119" s="50"/>
      <c r="O119" s="50"/>
      <c r="P119" s="50"/>
      <c r="Q119" s="50"/>
    </row>
    <row r="120" spans="1:17" ht="12">
      <c r="A120" s="47" t="s">
        <v>222</v>
      </c>
      <c r="B120" s="42"/>
      <c r="C120" s="42"/>
      <c r="D120" s="31">
        <v>0.2</v>
      </c>
      <c r="E120" s="31">
        <v>0.4</v>
      </c>
      <c r="J120" s="50"/>
      <c r="K120" s="50"/>
      <c r="L120" s="50"/>
      <c r="M120" s="50"/>
      <c r="N120" s="50"/>
      <c r="O120" s="50"/>
      <c r="P120" s="50"/>
      <c r="Q120" s="50"/>
    </row>
    <row r="121" spans="1:17" ht="12">
      <c r="A121" s="47" t="s">
        <v>223</v>
      </c>
      <c r="B121" s="42"/>
      <c r="C121" s="42"/>
      <c r="D121" s="31">
        <v>5</v>
      </c>
      <c r="E121" s="31">
        <v>17</v>
      </c>
      <c r="J121" s="51" t="s">
        <v>224</v>
      </c>
      <c r="K121" s="51" t="s">
        <v>225</v>
      </c>
      <c r="L121" s="50"/>
      <c r="M121" s="50"/>
      <c r="N121" s="50"/>
      <c r="O121" s="50"/>
      <c r="P121" s="50"/>
      <c r="Q121" s="50"/>
    </row>
    <row r="122" spans="1:17" ht="12">
      <c r="A122" s="47" t="s">
        <v>226</v>
      </c>
      <c r="B122" s="42"/>
      <c r="C122" s="42"/>
      <c r="D122" s="31">
        <v>0</v>
      </c>
      <c r="E122" s="31">
        <v>0.3</v>
      </c>
      <c r="J122" s="50"/>
      <c r="K122" s="51" t="s">
        <v>227</v>
      </c>
      <c r="L122" s="50"/>
      <c r="M122" s="50"/>
      <c r="N122" s="50"/>
      <c r="O122" s="50"/>
      <c r="P122" s="50"/>
      <c r="Q122" s="50"/>
    </row>
    <row r="123" spans="1:17" ht="12">
      <c r="A123" s="47" t="s">
        <v>228</v>
      </c>
      <c r="B123" s="42"/>
      <c r="C123" s="42"/>
      <c r="D123" s="31">
        <v>30</v>
      </c>
      <c r="E123" s="31">
        <v>80</v>
      </c>
      <c r="J123" s="50"/>
      <c r="K123" s="51" t="s">
        <v>229</v>
      </c>
      <c r="L123" s="50"/>
      <c r="M123" s="50"/>
      <c r="N123" s="50"/>
      <c r="O123" s="50"/>
      <c r="P123" s="50"/>
      <c r="Q123" s="50"/>
    </row>
    <row r="124" spans="1:17" ht="12">
      <c r="A124" s="47" t="s">
        <v>230</v>
      </c>
      <c r="B124" s="42"/>
      <c r="C124" s="42"/>
      <c r="D124" s="31">
        <v>5</v>
      </c>
      <c r="E124" s="31">
        <v>15</v>
      </c>
      <c r="J124" s="50"/>
      <c r="K124" s="50"/>
      <c r="L124" s="50"/>
      <c r="M124" s="50"/>
      <c r="N124" s="50"/>
      <c r="O124" s="50"/>
      <c r="P124" s="50"/>
      <c r="Q124" s="50"/>
    </row>
    <row r="125" spans="1:17" ht="12">
      <c r="A125" s="47" t="s">
        <v>231</v>
      </c>
      <c r="B125" s="42"/>
      <c r="C125" s="42"/>
      <c r="D125" s="31">
        <v>0</v>
      </c>
      <c r="E125" s="31">
        <v>5</v>
      </c>
      <c r="J125" s="51" t="s">
        <v>232</v>
      </c>
      <c r="K125" s="51" t="s">
        <v>233</v>
      </c>
      <c r="L125" s="50"/>
      <c r="M125" s="50"/>
      <c r="N125" s="50"/>
      <c r="O125" s="50"/>
      <c r="P125" s="50"/>
      <c r="Q125" s="50"/>
    </row>
    <row r="126" spans="1:17" ht="12">
      <c r="A126" s="6" t="s">
        <v>5</v>
      </c>
      <c r="B126" s="6" t="s">
        <v>5</v>
      </c>
      <c r="C126" s="6" t="s">
        <v>5</v>
      </c>
      <c r="D126" s="6" t="s">
        <v>5</v>
      </c>
      <c r="E126" s="6" t="s">
        <v>5</v>
      </c>
      <c r="J126" s="50"/>
      <c r="K126" s="51" t="s">
        <v>234</v>
      </c>
      <c r="L126" s="50"/>
      <c r="M126" s="50"/>
      <c r="N126" s="50"/>
      <c r="O126" s="50"/>
      <c r="P126" s="50"/>
      <c r="Q126" s="50"/>
    </row>
    <row r="127" spans="10:17" ht="12">
      <c r="J127" s="50"/>
      <c r="K127" s="51" t="s">
        <v>235</v>
      </c>
      <c r="L127" s="50"/>
      <c r="M127" s="50"/>
      <c r="N127" s="50"/>
      <c r="O127" s="50"/>
      <c r="P127" s="50"/>
      <c r="Q127" s="50"/>
    </row>
    <row r="128" spans="10:17" ht="12">
      <c r="J128" s="50"/>
      <c r="K128" s="51" t="s">
        <v>236</v>
      </c>
      <c r="L128" s="50"/>
      <c r="M128" s="50"/>
      <c r="N128" s="50"/>
      <c r="O128" s="50"/>
      <c r="P128" s="50"/>
      <c r="Q128" s="50"/>
    </row>
    <row r="129" spans="1:17" ht="12">
      <c r="A129" s="7" t="s">
        <v>7</v>
      </c>
      <c r="C129" s="2" t="s">
        <v>237</v>
      </c>
      <c r="J129" s="50"/>
      <c r="K129" s="51" t="s">
        <v>200</v>
      </c>
      <c r="L129" s="50"/>
      <c r="M129" s="50"/>
      <c r="N129" s="50"/>
      <c r="O129" s="50"/>
      <c r="P129" s="50"/>
      <c r="Q129" s="50"/>
    </row>
    <row r="130" spans="10:17" ht="12">
      <c r="J130" s="50"/>
      <c r="K130" s="50"/>
      <c r="L130" s="50"/>
      <c r="M130" s="50"/>
      <c r="N130" s="50"/>
      <c r="O130" s="50"/>
      <c r="P130" s="50"/>
      <c r="Q130" s="50"/>
    </row>
    <row r="131" spans="1:17" ht="12">
      <c r="A131" s="4" t="s">
        <v>238</v>
      </c>
      <c r="J131" s="51" t="s">
        <v>239</v>
      </c>
      <c r="K131" s="51" t="s">
        <v>240</v>
      </c>
      <c r="L131" s="50"/>
      <c r="M131" s="50"/>
      <c r="N131" s="50"/>
      <c r="O131" s="50"/>
      <c r="P131" s="50"/>
      <c r="Q131" s="50"/>
    </row>
    <row r="132" spans="1:17" ht="12">
      <c r="A132" s="4" t="s">
        <v>241</v>
      </c>
      <c r="J132" s="50"/>
      <c r="K132" s="51" t="s">
        <v>242</v>
      </c>
      <c r="L132" s="50"/>
      <c r="M132" s="50"/>
      <c r="N132" s="50"/>
      <c r="O132" s="50"/>
      <c r="P132" s="50"/>
      <c r="Q132" s="50"/>
    </row>
    <row r="133" spans="1:17" ht="12">
      <c r="A133" s="4" t="s">
        <v>243</v>
      </c>
      <c r="J133" s="50"/>
      <c r="K133" s="51" t="s">
        <v>235</v>
      </c>
      <c r="L133" s="50"/>
      <c r="M133" s="50"/>
      <c r="N133" s="50"/>
      <c r="O133" s="50"/>
      <c r="P133" s="50"/>
      <c r="Q133" s="50"/>
    </row>
    <row r="134" spans="1:17" ht="12">
      <c r="A134" s="4" t="s">
        <v>244</v>
      </c>
      <c r="J134" s="50"/>
      <c r="K134" s="51" t="s">
        <v>245</v>
      </c>
      <c r="L134" s="50"/>
      <c r="M134" s="50"/>
      <c r="N134" s="50"/>
      <c r="O134" s="50"/>
      <c r="P134" s="50"/>
      <c r="Q134" s="50"/>
    </row>
    <row r="135" spans="1:17" ht="12">
      <c r="A135" s="4" t="s">
        <v>246</v>
      </c>
      <c r="J135" s="50"/>
      <c r="K135" s="51" t="s">
        <v>247</v>
      </c>
      <c r="L135" s="50"/>
      <c r="M135" s="50"/>
      <c r="N135" s="50"/>
      <c r="O135" s="50"/>
      <c r="P135" s="50"/>
      <c r="Q135" s="50"/>
    </row>
    <row r="136" spans="10:17" ht="12">
      <c r="J136" s="50"/>
      <c r="K136" s="50"/>
      <c r="L136" s="50"/>
      <c r="M136" s="50"/>
      <c r="N136" s="50"/>
      <c r="O136" s="50"/>
      <c r="P136" s="50"/>
      <c r="Q136" s="50"/>
    </row>
    <row r="137" spans="1:17" ht="12">
      <c r="A137" s="4" t="s">
        <v>248</v>
      </c>
      <c r="J137" s="51" t="s">
        <v>249</v>
      </c>
      <c r="K137" s="51" t="s">
        <v>250</v>
      </c>
      <c r="L137" s="50"/>
      <c r="M137" s="50"/>
      <c r="N137" s="50"/>
      <c r="O137" s="50"/>
      <c r="P137" s="50"/>
      <c r="Q137" s="50"/>
    </row>
    <row r="138" spans="1:17" ht="12">
      <c r="A138" s="4" t="s">
        <v>251</v>
      </c>
      <c r="J138" s="50"/>
      <c r="K138" s="51" t="s">
        <v>252</v>
      </c>
      <c r="L138" s="50"/>
      <c r="M138" s="50"/>
      <c r="N138" s="50"/>
      <c r="O138" s="50"/>
      <c r="P138" s="50"/>
      <c r="Q138" s="50"/>
    </row>
    <row r="139" spans="1:17" ht="12">
      <c r="A139" s="4" t="s">
        <v>253</v>
      </c>
      <c r="J139" s="50"/>
      <c r="K139" s="51" t="s">
        <v>235</v>
      </c>
      <c r="L139" s="50"/>
      <c r="M139" s="50"/>
      <c r="N139" s="50"/>
      <c r="O139" s="50"/>
      <c r="P139" s="50"/>
      <c r="Q139" s="50"/>
    </row>
    <row r="140" spans="10:17" ht="12">
      <c r="J140" s="50"/>
      <c r="K140" s="51" t="s">
        <v>254</v>
      </c>
      <c r="L140" s="50"/>
      <c r="M140" s="50"/>
      <c r="N140" s="50"/>
      <c r="O140" s="50"/>
      <c r="P140" s="50"/>
      <c r="Q140" s="50"/>
    </row>
    <row r="141" spans="1:17" ht="12">
      <c r="A141" s="4" t="s">
        <v>255</v>
      </c>
      <c r="J141" s="50"/>
      <c r="K141" s="51" t="s">
        <v>202</v>
      </c>
      <c r="L141" s="50"/>
      <c r="M141" s="50"/>
      <c r="N141" s="50"/>
      <c r="O141" s="50"/>
      <c r="P141" s="50"/>
      <c r="Q141" s="50"/>
    </row>
    <row r="142" spans="1:17" ht="12">
      <c r="A142" s="4" t="s">
        <v>256</v>
      </c>
      <c r="J142" s="50"/>
      <c r="K142" s="50"/>
      <c r="L142" s="50"/>
      <c r="M142" s="50"/>
      <c r="N142" s="50"/>
      <c r="O142" s="50"/>
      <c r="P142" s="50"/>
      <c r="Q142" s="50"/>
    </row>
    <row r="143" spans="1:17" ht="12">
      <c r="A143" s="4" t="s">
        <v>393</v>
      </c>
      <c r="J143" s="51" t="s">
        <v>257</v>
      </c>
      <c r="K143" s="51" t="s">
        <v>258</v>
      </c>
      <c r="L143" s="50"/>
      <c r="M143" s="50"/>
      <c r="N143" s="50"/>
      <c r="O143" s="50"/>
      <c r="P143" s="50"/>
      <c r="Q143" s="50"/>
    </row>
    <row r="144" spans="1:17" ht="12">
      <c r="A144" s="4" t="s">
        <v>259</v>
      </c>
      <c r="J144" s="50"/>
      <c r="K144" s="51" t="s">
        <v>260</v>
      </c>
      <c r="L144" s="50"/>
      <c r="M144" s="50"/>
      <c r="N144" s="50"/>
      <c r="O144" s="50"/>
      <c r="P144" s="50"/>
      <c r="Q144" s="50"/>
    </row>
    <row r="145" spans="10:17" ht="12">
      <c r="J145" s="50"/>
      <c r="K145" s="51" t="s">
        <v>235</v>
      </c>
      <c r="L145" s="50"/>
      <c r="M145" s="50"/>
      <c r="N145" s="50"/>
      <c r="O145" s="50"/>
      <c r="P145" s="50"/>
      <c r="Q145" s="50"/>
    </row>
    <row r="146" spans="10:17" ht="12">
      <c r="J146" s="50"/>
      <c r="K146" s="51" t="s">
        <v>261</v>
      </c>
      <c r="L146" s="50"/>
      <c r="M146" s="50"/>
      <c r="N146" s="50"/>
      <c r="O146" s="50"/>
      <c r="P146" s="50"/>
      <c r="Q146" s="50"/>
    </row>
    <row r="147" spans="1:17" ht="12">
      <c r="A147" s="7" t="s">
        <v>262</v>
      </c>
      <c r="J147" s="50"/>
      <c r="K147" s="51" t="s">
        <v>203</v>
      </c>
      <c r="L147" s="50"/>
      <c r="M147" s="50"/>
      <c r="N147" s="50"/>
      <c r="O147" s="50"/>
      <c r="P147" s="50"/>
      <c r="Q147" s="50"/>
    </row>
    <row r="148" spans="1:17" ht="12">
      <c r="A148" s="2" t="s">
        <v>91</v>
      </c>
      <c r="E148" s="107" t="s">
        <v>397</v>
      </c>
      <c r="F148" s="107" t="s">
        <v>396</v>
      </c>
      <c r="G148" s="107" t="s">
        <v>394</v>
      </c>
      <c r="H148" s="107" t="s">
        <v>395</v>
      </c>
      <c r="J148" s="50"/>
      <c r="K148" s="50"/>
      <c r="L148" s="50"/>
      <c r="M148" s="50"/>
      <c r="N148" s="50"/>
      <c r="O148" s="50"/>
      <c r="P148" s="50"/>
      <c r="Q148" s="50"/>
    </row>
    <row r="149" spans="2:18" ht="12">
      <c r="B149" s="29" t="s">
        <v>263</v>
      </c>
      <c r="C149" s="28" t="s">
        <v>264</v>
      </c>
      <c r="D149" s="22" t="s">
        <v>265</v>
      </c>
      <c r="E149" s="48" t="s">
        <v>266</v>
      </c>
      <c r="F149" s="104" t="s">
        <v>123</v>
      </c>
      <c r="G149" s="19" t="s">
        <v>280</v>
      </c>
      <c r="H149" s="1" t="s">
        <v>95</v>
      </c>
      <c r="K149" s="51" t="s">
        <v>267</v>
      </c>
      <c r="L149" s="51" t="s">
        <v>268</v>
      </c>
      <c r="M149" s="50"/>
      <c r="N149" s="50"/>
      <c r="O149" s="50"/>
      <c r="P149" s="50"/>
      <c r="Q149" s="50"/>
      <c r="R149" s="50"/>
    </row>
    <row r="150" spans="1:18" ht="12">
      <c r="A150" s="49" t="s">
        <v>383</v>
      </c>
      <c r="B150" s="64">
        <f>G34/(G34*(1-G30*(1-G31)+G35)+G33*G32)</f>
        <v>1.21580547112462</v>
      </c>
      <c r="C150" s="62">
        <f>B150*(G32/G34)</f>
        <v>1.458966565349544</v>
      </c>
      <c r="D150" s="63">
        <f>B32/G27</f>
        <v>0.9997778420179942</v>
      </c>
      <c r="E150" s="65">
        <f>G36*D32-G35*B32</f>
        <v>5.026106069851281</v>
      </c>
      <c r="F150" s="105">
        <f>$G$37*($C$32-$G$26)</f>
        <v>-5.026106037849509</v>
      </c>
      <c r="G150" s="66">
        <f>$E$150+$G$37*($C$32-$G$26)</f>
        <v>3.2001771899103915E-08</v>
      </c>
      <c r="H150" s="67">
        <f>$D$150*($G$35*$B$32-$G$40)/($G$36*$G$25)</f>
        <v>1.0000999490166376</v>
      </c>
      <c r="K150" s="50"/>
      <c r="L150" s="51" t="s">
        <v>269</v>
      </c>
      <c r="M150" s="50"/>
      <c r="N150" s="50"/>
      <c r="O150" s="50"/>
      <c r="P150" s="50"/>
      <c r="Q150" s="50"/>
      <c r="R150" s="50"/>
    </row>
    <row r="151" spans="1:18" ht="12">
      <c r="A151" s="49" t="s">
        <v>270</v>
      </c>
      <c r="B151" s="70">
        <f>H34/(H34*(1-H30*(1-H31)+H35)+H33*H32)</f>
        <v>1.21580547112462</v>
      </c>
      <c r="C151" s="71">
        <f>B151*(H32/H34)</f>
        <v>1.458966565349544</v>
      </c>
      <c r="D151" s="72">
        <f>B33/H27</f>
        <v>0.9997778420654423</v>
      </c>
      <c r="E151" s="73">
        <f>H36*D33-H35*B33</f>
        <v>5.026106025566271</v>
      </c>
      <c r="F151" s="106">
        <f>$H$37*($C$33-$H$26)</f>
        <v>-5.026106025566264</v>
      </c>
      <c r="G151" s="68">
        <f>$E$151+$H$37*($C$33-$H$26)</f>
        <v>7.105427357601002E-15</v>
      </c>
      <c r="H151" s="69">
        <f>$D$151*($H$35*$B$33-$H$40)/($H$36*$H$25)</f>
        <v>1.0000999488611846</v>
      </c>
      <c r="K151" s="50"/>
      <c r="L151" s="51" t="s">
        <v>235</v>
      </c>
      <c r="M151" s="50"/>
      <c r="N151" s="50"/>
      <c r="O151" s="50"/>
      <c r="P151" s="50"/>
      <c r="Q151" s="50"/>
      <c r="R151" s="50"/>
    </row>
    <row r="152" spans="1:17" ht="12">
      <c r="A152" s="6" t="s">
        <v>5</v>
      </c>
      <c r="B152" s="6" t="s">
        <v>5</v>
      </c>
      <c r="C152" s="6" t="s">
        <v>5</v>
      </c>
      <c r="D152" s="6" t="s">
        <v>5</v>
      </c>
      <c r="E152" s="6" t="s">
        <v>5</v>
      </c>
      <c r="F152" s="6" t="s">
        <v>5</v>
      </c>
      <c r="G152" s="6" t="s">
        <v>5</v>
      </c>
      <c r="H152" s="6" t="s">
        <v>5</v>
      </c>
      <c r="J152" s="50"/>
      <c r="K152" s="51" t="s">
        <v>271</v>
      </c>
      <c r="L152" s="50"/>
      <c r="M152" s="50"/>
      <c r="N152" s="50"/>
      <c r="O152" s="50"/>
      <c r="P152" s="50"/>
      <c r="Q152" s="50"/>
    </row>
    <row r="153" spans="10:17" ht="12" hidden="1">
      <c r="J153" s="50"/>
      <c r="K153" s="51" t="s">
        <v>204</v>
      </c>
      <c r="L153" s="50"/>
      <c r="M153" s="50"/>
      <c r="N153" s="50"/>
      <c r="O153" s="50"/>
      <c r="P153" s="50"/>
      <c r="Q153" s="50"/>
    </row>
    <row r="154" spans="10:17" ht="12" hidden="1">
      <c r="J154" s="50"/>
      <c r="K154" s="50"/>
      <c r="L154" s="50"/>
      <c r="M154" s="50"/>
      <c r="N154" s="50"/>
      <c r="O154" s="50"/>
      <c r="P154" s="50"/>
      <c r="Q154" s="50"/>
    </row>
    <row r="155" spans="10:17" ht="12" hidden="1">
      <c r="J155" s="51" t="s">
        <v>272</v>
      </c>
      <c r="K155" s="51" t="s">
        <v>273</v>
      </c>
      <c r="L155" s="50"/>
      <c r="M155" s="50"/>
      <c r="N155" s="50"/>
      <c r="O155" s="50"/>
      <c r="P155" s="50"/>
      <c r="Q155" s="50"/>
    </row>
    <row r="156" spans="10:17" ht="12" hidden="1">
      <c r="J156" s="50"/>
      <c r="K156" s="51" t="s">
        <v>274</v>
      </c>
      <c r="L156" s="50"/>
      <c r="M156" s="50"/>
      <c r="N156" s="50"/>
      <c r="O156" s="50"/>
      <c r="P156" s="50"/>
      <c r="Q156" s="50"/>
    </row>
    <row r="157" spans="10:17" ht="12" hidden="1">
      <c r="J157" s="50"/>
      <c r="K157" s="51" t="s">
        <v>235</v>
      </c>
      <c r="L157" s="50"/>
      <c r="M157" s="50"/>
      <c r="N157" s="50"/>
      <c r="O157" s="50"/>
      <c r="P157" s="50"/>
      <c r="Q157" s="50"/>
    </row>
    <row r="158" spans="10:17" ht="12" hidden="1">
      <c r="J158" s="50"/>
      <c r="K158" s="51" t="s">
        <v>275</v>
      </c>
      <c r="L158" s="50"/>
      <c r="M158" s="50"/>
      <c r="N158" s="50"/>
      <c r="O158" s="50"/>
      <c r="P158" s="50"/>
      <c r="Q158" s="50"/>
    </row>
    <row r="159" spans="10:17" ht="12" hidden="1">
      <c r="J159" s="50"/>
      <c r="K159" s="51" t="s">
        <v>205</v>
      </c>
      <c r="L159" s="50"/>
      <c r="M159" s="50"/>
      <c r="N159" s="50"/>
      <c r="O159" s="50"/>
      <c r="P159" s="50"/>
      <c r="Q159" s="50"/>
    </row>
    <row r="160" spans="10:17" ht="12" hidden="1">
      <c r="J160" s="50"/>
      <c r="K160" s="50"/>
      <c r="L160" s="50"/>
      <c r="M160" s="50"/>
      <c r="N160" s="50"/>
      <c r="O160" s="50"/>
      <c r="P160" s="50"/>
      <c r="Q160" s="50"/>
    </row>
    <row r="161" spans="10:17" ht="12" hidden="1">
      <c r="J161" s="51" t="s">
        <v>276</v>
      </c>
      <c r="K161" s="51" t="s">
        <v>277</v>
      </c>
      <c r="L161" s="50"/>
      <c r="M161" s="50"/>
      <c r="N161" s="50"/>
      <c r="O161" s="50"/>
      <c r="P161" s="50"/>
      <c r="Q161" s="50"/>
    </row>
    <row r="162" spans="10:17" ht="12" hidden="1">
      <c r="J162" s="50"/>
      <c r="K162" s="51" t="s">
        <v>278</v>
      </c>
      <c r="L162" s="50"/>
      <c r="M162" s="50"/>
      <c r="N162" s="50"/>
      <c r="O162" s="50"/>
      <c r="P162" s="50"/>
      <c r="Q162" s="50"/>
    </row>
    <row r="163" spans="10:17" ht="12" hidden="1">
      <c r="J163" s="50"/>
      <c r="K163" s="51" t="s">
        <v>235</v>
      </c>
      <c r="L163" s="50"/>
      <c r="M163" s="50"/>
      <c r="N163" s="50"/>
      <c r="O163" s="50"/>
      <c r="P163" s="50"/>
      <c r="Q163" s="50"/>
    </row>
    <row r="164" spans="10:17" ht="12" hidden="1">
      <c r="J164" s="50"/>
      <c r="K164" s="51" t="s">
        <v>279</v>
      </c>
      <c r="L164" s="50"/>
      <c r="M164" s="50"/>
      <c r="N164" s="50"/>
      <c r="O164" s="50"/>
      <c r="P164" s="50"/>
      <c r="Q164" s="50"/>
    </row>
    <row r="165" spans="1:17" ht="12" hidden="1">
      <c r="A165" s="80"/>
      <c r="B165" s="80"/>
      <c r="J165" s="50"/>
      <c r="K165" s="51" t="s">
        <v>206</v>
      </c>
      <c r="L165" s="50"/>
      <c r="M165" s="50"/>
      <c r="N165" s="50"/>
      <c r="O165" s="50"/>
      <c r="P165" s="50"/>
      <c r="Q165" s="50"/>
    </row>
    <row r="166" spans="1:17" ht="12" hidden="1">
      <c r="A166" s="81"/>
      <c r="B166" s="81"/>
      <c r="D166" s="24"/>
      <c r="J166" s="50"/>
      <c r="K166" s="50"/>
      <c r="L166" s="50"/>
      <c r="M166" s="50"/>
      <c r="N166" s="50"/>
      <c r="O166" s="50"/>
      <c r="P166" s="50"/>
      <c r="Q166" s="50"/>
    </row>
    <row r="167" spans="1:17" ht="12" hidden="1">
      <c r="A167" s="82"/>
      <c r="B167" s="82"/>
      <c r="J167" s="51" t="s">
        <v>281</v>
      </c>
      <c r="K167" s="51" t="s">
        <v>282</v>
      </c>
      <c r="L167" s="50"/>
      <c r="M167" s="50"/>
      <c r="N167" s="50"/>
      <c r="O167" s="50"/>
      <c r="P167" s="50"/>
      <c r="Q167" s="50"/>
    </row>
    <row r="168" spans="10:17" ht="12" hidden="1">
      <c r="J168" s="50"/>
      <c r="K168" s="51" t="s">
        <v>283</v>
      </c>
      <c r="L168" s="50"/>
      <c r="M168" s="50"/>
      <c r="N168" s="50"/>
      <c r="O168" s="50"/>
      <c r="P168" s="50"/>
      <c r="Q168" s="50"/>
    </row>
    <row r="169" spans="4:17" ht="12" hidden="1">
      <c r="D169" s="4" t="s">
        <v>284</v>
      </c>
      <c r="F169" s="4" t="s">
        <v>285</v>
      </c>
      <c r="J169" s="50"/>
      <c r="K169" s="51" t="s">
        <v>235</v>
      </c>
      <c r="L169" s="50"/>
      <c r="M169" s="50"/>
      <c r="N169" s="50"/>
      <c r="O169" s="50"/>
      <c r="P169" s="50"/>
      <c r="Q169" s="50"/>
    </row>
    <row r="170" spans="10:17" ht="12" hidden="1">
      <c r="J170" s="50"/>
      <c r="K170" s="51" t="s">
        <v>286</v>
      </c>
      <c r="L170" s="50"/>
      <c r="M170" s="50"/>
      <c r="N170" s="50"/>
      <c r="O170" s="50"/>
      <c r="P170" s="50"/>
      <c r="Q170" s="50"/>
    </row>
    <row r="171" spans="5:17" ht="12" hidden="1">
      <c r="E171" s="4" t="s">
        <v>287</v>
      </c>
      <c r="G171" s="4" t="s">
        <v>288</v>
      </c>
      <c r="J171" s="50"/>
      <c r="K171" s="51" t="s">
        <v>289</v>
      </c>
      <c r="L171" s="50"/>
      <c r="M171" s="50"/>
      <c r="N171" s="50"/>
      <c r="O171" s="50"/>
      <c r="P171" s="50"/>
      <c r="Q171" s="50"/>
    </row>
    <row r="172" spans="10:17" ht="12" hidden="1">
      <c r="J172" s="50"/>
      <c r="K172" s="50"/>
      <c r="L172" s="50"/>
      <c r="M172" s="50"/>
      <c r="N172" s="50"/>
      <c r="O172" s="50"/>
      <c r="P172" s="50"/>
      <c r="Q172" s="50"/>
    </row>
    <row r="173" spans="10:17" ht="12" hidden="1">
      <c r="J173" s="51" t="s">
        <v>290</v>
      </c>
      <c r="K173" s="51" t="s">
        <v>291</v>
      </c>
      <c r="L173" s="50"/>
      <c r="M173" s="50"/>
      <c r="N173" s="50"/>
      <c r="O173" s="50"/>
      <c r="P173" s="50"/>
      <c r="Q173" s="50"/>
    </row>
    <row r="174" spans="10:17" ht="12">
      <c r="J174" s="50"/>
      <c r="K174" s="51" t="s">
        <v>292</v>
      </c>
      <c r="L174" s="50"/>
      <c r="M174" s="50"/>
      <c r="N174" s="50"/>
      <c r="O174" s="50"/>
      <c r="P174" s="50"/>
      <c r="Q174" s="50"/>
    </row>
    <row r="175" spans="10:17" ht="12">
      <c r="J175" s="50"/>
      <c r="K175" s="51" t="s">
        <v>235</v>
      </c>
      <c r="L175" s="50"/>
      <c r="M175" s="50"/>
      <c r="N175" s="50"/>
      <c r="O175" s="50"/>
      <c r="P175" s="50"/>
      <c r="Q175" s="50"/>
    </row>
    <row r="176" spans="10:17" ht="12">
      <c r="J176" s="50"/>
      <c r="K176" s="51" t="s">
        <v>293</v>
      </c>
      <c r="L176" s="50"/>
      <c r="M176" s="50"/>
      <c r="N176" s="50"/>
      <c r="O176" s="50"/>
      <c r="P176" s="50"/>
      <c r="Q176" s="50"/>
    </row>
    <row r="177" spans="10:17" ht="12">
      <c r="J177" s="50"/>
      <c r="K177" s="51" t="s">
        <v>214</v>
      </c>
      <c r="L177" s="50"/>
      <c r="M177" s="50"/>
      <c r="N177" s="50"/>
      <c r="O177" s="50"/>
      <c r="P177" s="50"/>
      <c r="Q177" s="50"/>
    </row>
    <row r="178" spans="10:17" ht="12">
      <c r="J178" s="50"/>
      <c r="K178" s="50"/>
      <c r="L178" s="50"/>
      <c r="M178" s="50"/>
      <c r="N178" s="50"/>
      <c r="O178" s="50"/>
      <c r="P178" s="50"/>
      <c r="Q178" s="50"/>
    </row>
    <row r="179" spans="10:17" ht="12">
      <c r="J179" s="50"/>
      <c r="K179" s="50"/>
      <c r="L179" s="50"/>
      <c r="M179" s="50"/>
      <c r="N179" s="50"/>
      <c r="O179" s="50"/>
      <c r="P179" s="50"/>
      <c r="Q179" s="50"/>
    </row>
    <row r="180" spans="10:17" ht="12">
      <c r="J180" s="51" t="s">
        <v>294</v>
      </c>
      <c r="K180" s="51" t="s">
        <v>295</v>
      </c>
      <c r="L180" s="50"/>
      <c r="M180" s="50"/>
      <c r="N180" s="50"/>
      <c r="O180" s="50"/>
      <c r="P180" s="50"/>
      <c r="Q180" s="50"/>
    </row>
    <row r="181" spans="10:17" ht="12">
      <c r="J181" s="51" t="s">
        <v>296</v>
      </c>
      <c r="K181" s="51" t="s">
        <v>297</v>
      </c>
      <c r="L181" s="50"/>
      <c r="M181" s="50"/>
      <c r="N181" s="50"/>
      <c r="O181" s="50"/>
      <c r="P181" s="50"/>
      <c r="Q181" s="50"/>
    </row>
    <row r="182" spans="10:17" ht="12">
      <c r="J182" s="50"/>
      <c r="K182" s="51" t="s">
        <v>298</v>
      </c>
      <c r="L182" s="50"/>
      <c r="M182" s="50"/>
      <c r="N182" s="50"/>
      <c r="O182" s="50"/>
      <c r="P182" s="50"/>
      <c r="Q182" s="50"/>
    </row>
    <row r="183" spans="10:17" ht="12">
      <c r="J183" s="50"/>
      <c r="K183" s="51" t="s">
        <v>299</v>
      </c>
      <c r="L183" s="50"/>
      <c r="M183" s="50"/>
      <c r="N183" s="50"/>
      <c r="O183" s="50"/>
      <c r="P183" s="50"/>
      <c r="Q183" s="50"/>
    </row>
    <row r="184" spans="10:17" ht="12">
      <c r="J184" s="50"/>
      <c r="K184" s="51" t="s">
        <v>167</v>
      </c>
      <c r="L184" s="50"/>
      <c r="M184" s="50"/>
      <c r="N184" s="50"/>
      <c r="O184" s="50"/>
      <c r="P184" s="50"/>
      <c r="Q184" s="50"/>
    </row>
    <row r="185" spans="10:17" ht="12">
      <c r="J185" s="50"/>
      <c r="K185" s="51" t="s">
        <v>28</v>
      </c>
      <c r="L185" s="50"/>
      <c r="M185" s="50"/>
      <c r="N185" s="50"/>
      <c r="O185" s="50"/>
      <c r="P185" s="50"/>
      <c r="Q185" s="50"/>
    </row>
    <row r="186" spans="10:17" ht="12">
      <c r="J186" s="50"/>
      <c r="K186" s="50"/>
      <c r="L186" s="50"/>
      <c r="M186" s="50"/>
      <c r="N186" s="50"/>
      <c r="O186" s="50"/>
      <c r="P186" s="50"/>
      <c r="Q186" s="50"/>
    </row>
    <row r="187" spans="10:17" ht="12">
      <c r="J187" s="51" t="s">
        <v>300</v>
      </c>
      <c r="K187" s="51" t="s">
        <v>301</v>
      </c>
      <c r="L187" s="51" t="s">
        <v>302</v>
      </c>
      <c r="M187" s="51" t="s">
        <v>175</v>
      </c>
      <c r="N187" s="50"/>
      <c r="O187" s="50"/>
      <c r="P187" s="50"/>
      <c r="Q187" s="50"/>
    </row>
    <row r="188" spans="10:17" ht="12">
      <c r="J188" s="50"/>
      <c r="K188" s="51" t="s">
        <v>303</v>
      </c>
      <c r="L188" s="51" t="s">
        <v>304</v>
      </c>
      <c r="M188" s="51" t="s">
        <v>305</v>
      </c>
      <c r="N188" s="50"/>
      <c r="O188" s="50"/>
      <c r="P188" s="50"/>
      <c r="Q188" s="50"/>
    </row>
    <row r="189" spans="10:17" ht="12">
      <c r="J189" s="50"/>
      <c r="K189" s="51" t="s">
        <v>306</v>
      </c>
      <c r="L189" s="51" t="s">
        <v>307</v>
      </c>
      <c r="M189" s="51" t="s">
        <v>180</v>
      </c>
      <c r="N189" s="50"/>
      <c r="O189" s="50"/>
      <c r="P189" s="50"/>
      <c r="Q189" s="50"/>
    </row>
    <row r="190" spans="10:17" ht="12">
      <c r="J190" s="50"/>
      <c r="K190" s="50"/>
      <c r="L190" s="50"/>
      <c r="M190" s="51" t="s">
        <v>308</v>
      </c>
      <c r="N190" s="50"/>
      <c r="O190" s="50"/>
      <c r="P190" s="50"/>
      <c r="Q190" s="50"/>
    </row>
    <row r="191" spans="10:17" ht="12">
      <c r="J191" s="50"/>
      <c r="K191" s="50"/>
      <c r="L191" s="50"/>
      <c r="M191" s="50"/>
      <c r="N191" s="50"/>
      <c r="O191" s="50"/>
      <c r="P191" s="50"/>
      <c r="Q191" s="50"/>
    </row>
    <row r="192" spans="10:17" ht="12">
      <c r="J192" s="51" t="s">
        <v>309</v>
      </c>
      <c r="K192" s="51" t="s">
        <v>67</v>
      </c>
      <c r="L192" s="51" t="s">
        <v>71</v>
      </c>
      <c r="M192" s="51" t="s">
        <v>75</v>
      </c>
      <c r="N192" s="51" t="s">
        <v>77</v>
      </c>
      <c r="O192" s="51" t="s">
        <v>79</v>
      </c>
      <c r="P192" s="51" t="s">
        <v>21</v>
      </c>
      <c r="Q192" s="50"/>
    </row>
    <row r="193" spans="10:17" ht="12">
      <c r="J193" s="50"/>
      <c r="K193" s="51" t="s">
        <v>310</v>
      </c>
      <c r="L193" s="51" t="s">
        <v>311</v>
      </c>
      <c r="M193" s="51" t="s">
        <v>312</v>
      </c>
      <c r="N193" s="51" t="s">
        <v>313</v>
      </c>
      <c r="O193" s="51" t="s">
        <v>314</v>
      </c>
      <c r="P193" s="51" t="s">
        <v>74</v>
      </c>
      <c r="Q193" s="50"/>
    </row>
    <row r="194" spans="10:17" ht="12">
      <c r="J194" s="50"/>
      <c r="K194" s="51" t="s">
        <v>315</v>
      </c>
      <c r="L194" s="51" t="s">
        <v>316</v>
      </c>
      <c r="M194" s="51" t="s">
        <v>317</v>
      </c>
      <c r="N194" s="51" t="s">
        <v>318</v>
      </c>
      <c r="O194" s="51" t="s">
        <v>319</v>
      </c>
      <c r="P194" s="51" t="s">
        <v>181</v>
      </c>
      <c r="Q194" s="50"/>
    </row>
    <row r="195" spans="10:17" ht="12">
      <c r="J195" s="50"/>
      <c r="K195" s="50"/>
      <c r="L195" s="50"/>
      <c r="M195" s="50"/>
      <c r="N195" s="50"/>
      <c r="O195" s="50"/>
      <c r="P195" s="50"/>
      <c r="Q195" s="50"/>
    </row>
    <row r="196" spans="10:17" ht="12">
      <c r="J196" s="51" t="s">
        <v>320</v>
      </c>
      <c r="K196" s="51" t="s">
        <v>321</v>
      </c>
      <c r="L196" s="50"/>
      <c r="M196" s="50"/>
      <c r="N196" s="50"/>
      <c r="O196" s="50"/>
      <c r="P196" s="50"/>
      <c r="Q196" s="50"/>
    </row>
    <row r="197" spans="10:17" ht="12">
      <c r="J197" s="50"/>
      <c r="K197" s="51" t="s">
        <v>322</v>
      </c>
      <c r="L197" s="50"/>
      <c r="M197" s="50"/>
      <c r="N197" s="50"/>
      <c r="O197" s="50"/>
      <c r="P197" s="50"/>
      <c r="Q197" s="50"/>
    </row>
    <row r="198" spans="10:17" ht="12">
      <c r="J198" s="50"/>
      <c r="K198" s="51" t="s">
        <v>235</v>
      </c>
      <c r="L198" s="50"/>
      <c r="M198" s="50"/>
      <c r="N198" s="50"/>
      <c r="O198" s="50"/>
      <c r="P198" s="50"/>
      <c r="Q198" s="50"/>
    </row>
    <row r="199" spans="10:17" ht="12">
      <c r="J199" s="50"/>
      <c r="K199" s="51" t="s">
        <v>323</v>
      </c>
      <c r="L199" s="50"/>
      <c r="M199" s="50"/>
      <c r="N199" s="50"/>
      <c r="O199" s="50"/>
      <c r="P199" s="50"/>
      <c r="Q199" s="50"/>
    </row>
    <row r="200" spans="10:17" ht="12">
      <c r="J200" s="50"/>
      <c r="K200" s="51" t="s">
        <v>315</v>
      </c>
      <c r="L200" s="50"/>
      <c r="M200" s="50"/>
      <c r="N200" s="50"/>
      <c r="O200" s="50"/>
      <c r="P200" s="50"/>
      <c r="Q200" s="50"/>
    </row>
    <row r="201" spans="10:17" ht="12">
      <c r="J201" s="50"/>
      <c r="K201" s="50"/>
      <c r="L201" s="50"/>
      <c r="M201" s="50"/>
      <c r="N201" s="50"/>
      <c r="O201" s="50"/>
      <c r="P201" s="50"/>
      <c r="Q201" s="50"/>
    </row>
    <row r="202" spans="10:17" ht="12">
      <c r="J202" s="51" t="s">
        <v>324</v>
      </c>
      <c r="K202" s="51" t="s">
        <v>325</v>
      </c>
      <c r="L202" s="50"/>
      <c r="M202" s="50"/>
      <c r="N202" s="50"/>
      <c r="O202" s="50"/>
      <c r="P202" s="50"/>
      <c r="Q202" s="50"/>
    </row>
    <row r="203" spans="10:17" ht="12">
      <c r="J203" s="50"/>
      <c r="K203" s="51" t="s">
        <v>326</v>
      </c>
      <c r="L203" s="50"/>
      <c r="M203" s="50"/>
      <c r="N203" s="50"/>
      <c r="O203" s="50"/>
      <c r="P203" s="50"/>
      <c r="Q203" s="50"/>
    </row>
    <row r="204" spans="10:17" ht="12">
      <c r="J204" s="50"/>
      <c r="K204" s="51" t="s">
        <v>235</v>
      </c>
      <c r="L204" s="50"/>
      <c r="M204" s="50"/>
      <c r="N204" s="50"/>
      <c r="O204" s="50"/>
      <c r="P204" s="50"/>
      <c r="Q204" s="50"/>
    </row>
    <row r="205" spans="10:17" ht="12">
      <c r="J205" s="50"/>
      <c r="K205" s="51" t="s">
        <v>327</v>
      </c>
      <c r="L205" s="50"/>
      <c r="M205" s="50"/>
      <c r="N205" s="50"/>
      <c r="O205" s="50"/>
      <c r="P205" s="50"/>
      <c r="Q205" s="50"/>
    </row>
    <row r="206" spans="10:17" ht="12">
      <c r="J206" s="50"/>
      <c r="K206" s="51" t="s">
        <v>316</v>
      </c>
      <c r="L206" s="50"/>
      <c r="M206" s="50"/>
      <c r="N206" s="50"/>
      <c r="O206" s="50"/>
      <c r="P206" s="50"/>
      <c r="Q206" s="50"/>
    </row>
    <row r="207" spans="10:17" ht="12">
      <c r="J207" s="50"/>
      <c r="K207" s="50"/>
      <c r="L207" s="50"/>
      <c r="M207" s="50"/>
      <c r="N207" s="50"/>
      <c r="O207" s="50"/>
      <c r="P207" s="50"/>
      <c r="Q207" s="50"/>
    </row>
    <row r="208" spans="10:17" ht="12">
      <c r="J208" s="51" t="s">
        <v>328</v>
      </c>
      <c r="K208" s="51" t="s">
        <v>329</v>
      </c>
      <c r="L208" s="50"/>
      <c r="M208" s="50"/>
      <c r="N208" s="50"/>
      <c r="O208" s="50"/>
      <c r="P208" s="50"/>
      <c r="Q208" s="50"/>
    </row>
    <row r="209" spans="10:17" ht="12">
      <c r="J209" s="50"/>
      <c r="K209" s="51" t="s">
        <v>330</v>
      </c>
      <c r="L209" s="50"/>
      <c r="M209" s="50"/>
      <c r="N209" s="50"/>
      <c r="O209" s="50"/>
      <c r="P209" s="50"/>
      <c r="Q209" s="50"/>
    </row>
    <row r="210" spans="10:17" ht="12">
      <c r="J210" s="50"/>
      <c r="K210" s="51" t="s">
        <v>235</v>
      </c>
      <c r="L210" s="50"/>
      <c r="M210" s="50"/>
      <c r="N210" s="50"/>
      <c r="O210" s="50"/>
      <c r="P210" s="50"/>
      <c r="Q210" s="50"/>
    </row>
    <row r="211" spans="10:17" ht="12">
      <c r="J211" s="50"/>
      <c r="K211" s="51" t="s">
        <v>331</v>
      </c>
      <c r="L211" s="50"/>
      <c r="M211" s="50"/>
      <c r="N211" s="50"/>
      <c r="O211" s="50"/>
      <c r="P211" s="50"/>
      <c r="Q211" s="50"/>
    </row>
    <row r="212" spans="10:17" ht="12">
      <c r="J212" s="50"/>
      <c r="K212" s="51" t="s">
        <v>332</v>
      </c>
      <c r="L212" s="50"/>
      <c r="M212" s="50"/>
      <c r="N212" s="50"/>
      <c r="O212" s="50"/>
      <c r="P212" s="50"/>
      <c r="Q212" s="50"/>
    </row>
    <row r="213" spans="10:17" ht="12">
      <c r="J213" s="50"/>
      <c r="K213" s="50"/>
      <c r="L213" s="50"/>
      <c r="M213" s="50"/>
      <c r="N213" s="50"/>
      <c r="O213" s="50"/>
      <c r="P213" s="50"/>
      <c r="Q213" s="50"/>
    </row>
    <row r="214" spans="10:17" ht="12">
      <c r="J214" s="51" t="s">
        <v>333</v>
      </c>
      <c r="K214" s="51" t="s">
        <v>334</v>
      </c>
      <c r="L214" s="50"/>
      <c r="M214" s="50"/>
      <c r="N214" s="50"/>
      <c r="O214" s="50"/>
      <c r="P214" s="50"/>
      <c r="Q214" s="50"/>
    </row>
    <row r="215" spans="10:17" ht="12">
      <c r="J215" s="50"/>
      <c r="K215" s="51" t="s">
        <v>335</v>
      </c>
      <c r="L215" s="50"/>
      <c r="M215" s="50"/>
      <c r="N215" s="50"/>
      <c r="O215" s="50"/>
      <c r="P215" s="50"/>
      <c r="Q215" s="50"/>
    </row>
    <row r="216" spans="10:17" ht="12">
      <c r="J216" s="50"/>
      <c r="K216" s="51" t="s">
        <v>235</v>
      </c>
      <c r="L216" s="50"/>
      <c r="M216" s="50"/>
      <c r="N216" s="50"/>
      <c r="O216" s="50"/>
      <c r="P216" s="50"/>
      <c r="Q216" s="50"/>
    </row>
    <row r="217" spans="10:17" ht="12">
      <c r="J217" s="50"/>
      <c r="K217" s="51" t="s">
        <v>336</v>
      </c>
      <c r="L217" s="50"/>
      <c r="M217" s="50"/>
      <c r="N217" s="50"/>
      <c r="O217" s="50"/>
      <c r="P217" s="50"/>
      <c r="Q217" s="50"/>
    </row>
    <row r="218" spans="10:17" ht="12">
      <c r="J218" s="50"/>
      <c r="K218" s="51" t="s">
        <v>337</v>
      </c>
      <c r="L218" s="50"/>
      <c r="M218" s="50"/>
      <c r="N218" s="50"/>
      <c r="O218" s="50"/>
      <c r="P218" s="50"/>
      <c r="Q218" s="50"/>
    </row>
    <row r="219" spans="10:17" ht="12">
      <c r="J219" s="50"/>
      <c r="K219" s="50"/>
      <c r="L219" s="50"/>
      <c r="M219" s="50"/>
      <c r="N219" s="50"/>
      <c r="O219" s="50"/>
      <c r="P219" s="50"/>
      <c r="Q219" s="50"/>
    </row>
    <row r="220" spans="10:17" ht="12">
      <c r="J220" s="51" t="s">
        <v>338</v>
      </c>
      <c r="K220" s="51" t="s">
        <v>339</v>
      </c>
      <c r="L220" s="50"/>
      <c r="M220" s="50"/>
      <c r="N220" s="50"/>
      <c r="O220" s="50"/>
      <c r="P220" s="50"/>
      <c r="Q220" s="50"/>
    </row>
    <row r="221" spans="10:17" ht="12">
      <c r="J221" s="50"/>
      <c r="K221" s="51" t="s">
        <v>340</v>
      </c>
      <c r="L221" s="50"/>
      <c r="M221" s="50"/>
      <c r="N221" s="50"/>
      <c r="O221" s="50"/>
      <c r="P221" s="50"/>
      <c r="Q221" s="50"/>
    </row>
    <row r="222" spans="10:17" ht="12">
      <c r="J222" s="50"/>
      <c r="K222" s="51" t="s">
        <v>235</v>
      </c>
      <c r="L222" s="50"/>
      <c r="M222" s="50"/>
      <c r="N222" s="50"/>
      <c r="O222" s="50"/>
      <c r="P222" s="50"/>
      <c r="Q222" s="50"/>
    </row>
    <row r="223" spans="10:17" ht="12">
      <c r="J223" s="50"/>
      <c r="K223" s="51" t="s">
        <v>341</v>
      </c>
      <c r="L223" s="50"/>
      <c r="M223" s="50"/>
      <c r="N223" s="50"/>
      <c r="O223" s="50"/>
      <c r="P223" s="50"/>
      <c r="Q223" s="50"/>
    </row>
    <row r="224" spans="10:17" ht="12">
      <c r="J224" s="50"/>
      <c r="K224" s="51" t="s">
        <v>342</v>
      </c>
      <c r="L224" s="50"/>
      <c r="M224" s="50"/>
      <c r="N224" s="50"/>
      <c r="O224" s="50"/>
      <c r="P224" s="50"/>
      <c r="Q224" s="50"/>
    </row>
    <row r="225" spans="10:17" ht="12">
      <c r="J225" s="50"/>
      <c r="K225" s="50"/>
      <c r="L225" s="50"/>
      <c r="M225" s="50"/>
      <c r="N225" s="50"/>
      <c r="O225" s="50"/>
      <c r="P225" s="50"/>
      <c r="Q225" s="50"/>
    </row>
    <row r="226" spans="10:17" ht="12">
      <c r="J226" s="50"/>
      <c r="K226" s="50"/>
      <c r="L226" s="50"/>
      <c r="M226" s="50"/>
      <c r="N226" s="50"/>
      <c r="O226" s="50"/>
      <c r="P226" s="50"/>
      <c r="Q226" s="50"/>
    </row>
    <row r="227" spans="10:17" ht="12">
      <c r="J227" s="51" t="s">
        <v>343</v>
      </c>
      <c r="K227" s="51" t="s">
        <v>295</v>
      </c>
      <c r="L227" s="50"/>
      <c r="M227" s="50"/>
      <c r="N227" s="50"/>
      <c r="O227" s="50"/>
      <c r="P227" s="50"/>
      <c r="Q227" s="50"/>
    </row>
    <row r="228" spans="10:17" ht="12">
      <c r="J228" s="51" t="s">
        <v>296</v>
      </c>
      <c r="K228" s="51" t="s">
        <v>297</v>
      </c>
      <c r="L228" s="50"/>
      <c r="M228" s="50"/>
      <c r="N228" s="50"/>
      <c r="O228" s="50"/>
      <c r="P228" s="50"/>
      <c r="Q228" s="50"/>
    </row>
    <row r="229" spans="10:17" ht="12">
      <c r="J229" s="50"/>
      <c r="K229" s="51" t="s">
        <v>344</v>
      </c>
      <c r="L229" s="50"/>
      <c r="M229" s="50"/>
      <c r="N229" s="50"/>
      <c r="O229" s="50"/>
      <c r="P229" s="50"/>
      <c r="Q229" s="50"/>
    </row>
    <row r="230" spans="10:17" ht="12">
      <c r="J230" s="50"/>
      <c r="K230" s="51" t="s">
        <v>299</v>
      </c>
      <c r="L230" s="50"/>
      <c r="M230" s="50"/>
      <c r="N230" s="50"/>
      <c r="O230" s="50"/>
      <c r="P230" s="50"/>
      <c r="Q230" s="50"/>
    </row>
    <row r="231" spans="10:17" ht="12">
      <c r="J231" s="50"/>
      <c r="K231" s="51" t="s">
        <v>167</v>
      </c>
      <c r="L231" s="50"/>
      <c r="M231" s="50"/>
      <c r="N231" s="50"/>
      <c r="O231" s="50"/>
      <c r="P231" s="50"/>
      <c r="Q231" s="50"/>
    </row>
    <row r="232" spans="10:17" ht="12">
      <c r="J232" s="50"/>
      <c r="K232" s="51" t="s">
        <v>28</v>
      </c>
      <c r="L232" s="50"/>
      <c r="M232" s="50"/>
      <c r="N232" s="50"/>
      <c r="O232" s="50"/>
      <c r="P232" s="50"/>
      <c r="Q232" s="50"/>
    </row>
    <row r="233" spans="10:17" ht="12">
      <c r="J233" s="50"/>
      <c r="K233" s="50"/>
      <c r="L233" s="50"/>
      <c r="M233" s="50"/>
      <c r="N233" s="50"/>
      <c r="O233" s="50"/>
      <c r="P233" s="50"/>
      <c r="Q233" s="50"/>
    </row>
    <row r="234" spans="10:17" ht="12">
      <c r="J234" s="51" t="s">
        <v>345</v>
      </c>
      <c r="K234" s="51" t="s">
        <v>301</v>
      </c>
      <c r="L234" s="51" t="s">
        <v>302</v>
      </c>
      <c r="M234" s="51" t="s">
        <v>174</v>
      </c>
      <c r="N234" s="50"/>
      <c r="O234" s="50"/>
      <c r="P234" s="50"/>
      <c r="Q234" s="50"/>
    </row>
    <row r="235" spans="10:17" ht="12">
      <c r="J235" s="50"/>
      <c r="K235" s="51" t="s">
        <v>346</v>
      </c>
      <c r="L235" s="51" t="s">
        <v>347</v>
      </c>
      <c r="M235" s="51" t="s">
        <v>348</v>
      </c>
      <c r="N235" s="50"/>
      <c r="O235" s="50"/>
      <c r="P235" s="50"/>
      <c r="Q235" s="50"/>
    </row>
    <row r="236" spans="10:17" ht="12">
      <c r="J236" s="50"/>
      <c r="K236" s="51" t="s">
        <v>306</v>
      </c>
      <c r="L236" s="51" t="s">
        <v>349</v>
      </c>
      <c r="M236" s="51" t="s">
        <v>179</v>
      </c>
      <c r="N236" s="50"/>
      <c r="O236" s="50"/>
      <c r="P236" s="50"/>
      <c r="Q236" s="50"/>
    </row>
    <row r="237" spans="10:17" ht="12">
      <c r="J237" s="50"/>
      <c r="K237" s="50"/>
      <c r="L237" s="51" t="s">
        <v>181</v>
      </c>
      <c r="M237" s="51" t="s">
        <v>308</v>
      </c>
      <c r="N237" s="50"/>
      <c r="O237" s="50"/>
      <c r="P237" s="50"/>
      <c r="Q237" s="50"/>
    </row>
    <row r="238" spans="10:17" ht="12">
      <c r="J238" s="50"/>
      <c r="K238" s="50"/>
      <c r="L238" s="50"/>
      <c r="M238" s="50"/>
      <c r="N238" s="50"/>
      <c r="O238" s="50"/>
      <c r="P238" s="50"/>
      <c r="Q238" s="50"/>
    </row>
    <row r="239" spans="10:17" ht="12">
      <c r="J239" s="51" t="s">
        <v>350</v>
      </c>
      <c r="K239" s="51" t="s">
        <v>351</v>
      </c>
      <c r="L239" s="51" t="s">
        <v>352</v>
      </c>
      <c r="M239" s="51" t="s">
        <v>353</v>
      </c>
      <c r="N239" s="51" t="s">
        <v>21</v>
      </c>
      <c r="O239" s="50"/>
      <c r="P239" s="50"/>
      <c r="Q239" s="50"/>
    </row>
    <row r="240" spans="10:17" ht="12">
      <c r="J240" s="50"/>
      <c r="K240" s="51" t="s">
        <v>354</v>
      </c>
      <c r="L240" s="51" t="s">
        <v>355</v>
      </c>
      <c r="M240" s="51" t="s">
        <v>356</v>
      </c>
      <c r="N240" s="51" t="s">
        <v>74</v>
      </c>
      <c r="O240" s="50"/>
      <c r="P240" s="50"/>
      <c r="Q240" s="50"/>
    </row>
    <row r="241" spans="10:17" ht="12">
      <c r="J241" s="50"/>
      <c r="K241" s="51" t="s">
        <v>357</v>
      </c>
      <c r="L241" s="51" t="s">
        <v>358</v>
      </c>
      <c r="M241" s="51" t="s">
        <v>359</v>
      </c>
      <c r="N241" s="51" t="s">
        <v>167</v>
      </c>
      <c r="O241" s="50"/>
      <c r="P241" s="50"/>
      <c r="Q241" s="50"/>
    </row>
    <row r="242" spans="10:17" ht="12">
      <c r="J242" s="50"/>
      <c r="K242" s="51" t="s">
        <v>360</v>
      </c>
      <c r="L242" s="51" t="s">
        <v>360</v>
      </c>
      <c r="M242" s="51" t="s">
        <v>360</v>
      </c>
      <c r="N242" s="50"/>
      <c r="O242" s="50"/>
      <c r="P242" s="50"/>
      <c r="Q242" s="50"/>
    </row>
    <row r="243" spans="10:17" ht="12">
      <c r="J243" s="50"/>
      <c r="K243" s="50"/>
      <c r="L243" s="50"/>
      <c r="M243" s="50"/>
      <c r="N243" s="50"/>
      <c r="O243" s="50"/>
      <c r="P243" s="50"/>
      <c r="Q243" s="50"/>
    </row>
    <row r="244" spans="10:17" ht="12">
      <c r="J244" s="50"/>
      <c r="K244" s="50"/>
      <c r="L244" s="50"/>
      <c r="M244" s="50"/>
      <c r="N244" s="50"/>
      <c r="O244" s="50"/>
      <c r="P244" s="50"/>
      <c r="Q244" s="50"/>
    </row>
    <row r="245" spans="10:17" ht="12">
      <c r="J245" s="50"/>
      <c r="K245" s="50"/>
      <c r="L245" s="50"/>
      <c r="M245" s="50"/>
      <c r="N245" s="50"/>
      <c r="O245" s="50"/>
      <c r="P245" s="50"/>
      <c r="Q245" s="50"/>
    </row>
    <row r="246" spans="10:17" ht="12">
      <c r="J246" s="51" t="s">
        <v>361</v>
      </c>
      <c r="K246" s="51" t="s">
        <v>21</v>
      </c>
      <c r="L246" s="51" t="s">
        <v>362</v>
      </c>
      <c r="M246" s="50"/>
      <c r="N246" s="50"/>
      <c r="O246" s="50"/>
      <c r="P246" s="50"/>
      <c r="Q246" s="50"/>
    </row>
    <row r="247" spans="10:17" ht="12">
      <c r="J247" s="50"/>
      <c r="K247" s="51" t="s">
        <v>363</v>
      </c>
      <c r="L247" s="51" t="s">
        <v>364</v>
      </c>
      <c r="M247" s="50"/>
      <c r="N247" s="50"/>
      <c r="O247" s="50"/>
      <c r="P247" s="50"/>
      <c r="Q247" s="50"/>
    </row>
    <row r="248" spans="10:17" ht="12">
      <c r="J248" s="50"/>
      <c r="K248" s="51" t="s">
        <v>83</v>
      </c>
      <c r="L248" s="51" t="s">
        <v>365</v>
      </c>
      <c r="M248" s="50"/>
      <c r="N248" s="50"/>
      <c r="O248" s="50"/>
      <c r="P248" s="50"/>
      <c r="Q248" s="50"/>
    </row>
    <row r="249" spans="10:17" ht="12">
      <c r="J249" s="50"/>
      <c r="K249" s="51" t="s">
        <v>167</v>
      </c>
      <c r="L249" s="51" t="s">
        <v>366</v>
      </c>
      <c r="M249" s="50"/>
      <c r="N249" s="50"/>
      <c r="O249" s="50"/>
      <c r="P249" s="50"/>
      <c r="Q249" s="50"/>
    </row>
    <row r="250" spans="10:17" ht="12">
      <c r="J250" s="50"/>
      <c r="K250" s="50"/>
      <c r="L250" s="50"/>
      <c r="M250" s="50"/>
      <c r="N250" s="50"/>
      <c r="O250" s="50"/>
      <c r="P250" s="50"/>
      <c r="Q250" s="50"/>
    </row>
    <row r="251" spans="10:17" ht="12">
      <c r="J251" s="51" t="s">
        <v>367</v>
      </c>
      <c r="K251" s="51" t="s">
        <v>21</v>
      </c>
      <c r="L251" s="50"/>
      <c r="M251" s="50"/>
      <c r="N251" s="50"/>
      <c r="O251" s="50"/>
      <c r="P251" s="50"/>
      <c r="Q251" s="50"/>
    </row>
    <row r="252" spans="10:17" ht="12">
      <c r="J252" s="50"/>
      <c r="K252" s="51" t="s">
        <v>363</v>
      </c>
      <c r="L252" s="50"/>
      <c r="M252" s="50"/>
      <c r="N252" s="50"/>
      <c r="O252" s="50"/>
      <c r="P252" s="50"/>
      <c r="Q252" s="50"/>
    </row>
    <row r="253" spans="10:17" ht="12">
      <c r="J253" s="50"/>
      <c r="K253" s="51" t="s">
        <v>83</v>
      </c>
      <c r="L253" s="50"/>
      <c r="M253" s="50"/>
      <c r="N253" s="50"/>
      <c r="O253" s="50"/>
      <c r="P253" s="50"/>
      <c r="Q253" s="50"/>
    </row>
    <row r="254" spans="10:17" ht="12">
      <c r="J254" s="50"/>
      <c r="K254" s="51" t="s">
        <v>167</v>
      </c>
      <c r="L254" s="50"/>
      <c r="M254" s="50"/>
      <c r="N254" s="50"/>
      <c r="O254" s="50"/>
      <c r="P254" s="50"/>
      <c r="Q254" s="50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Luana</cp:lastModifiedBy>
  <dcterms:created xsi:type="dcterms:W3CDTF">2005-09-23T23:42:51Z</dcterms:created>
  <dcterms:modified xsi:type="dcterms:W3CDTF">2011-05-17T13:18:56Z</dcterms:modified>
  <cp:category/>
  <cp:version/>
  <cp:contentType/>
  <cp:contentStatus/>
</cp:coreProperties>
</file>