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CHAP10-1" sheetId="1" r:id="rId1"/>
    <sheet name="Actual" sheetId="2" r:id="rId2"/>
    <sheet name="D" sheetId="3" r:id="rId3"/>
    <sheet name="S" sheetId="4" r:id="rId4"/>
    <sheet name="S&amp;D" sheetId="5" r:id="rId5"/>
    <sheet name="H-M" sheetId="6" r:id="rId6"/>
  </sheets>
  <definedNames>
    <definedName name="\0">'CHAP10-1'!$K$3</definedName>
    <definedName name="\a">'CHAP10-1'!$K$3</definedName>
    <definedName name="\t">'CHAP10-1'!$K$162</definedName>
    <definedName name="__123Graph_A" hidden="1">'CHAP10-1'!$B$42:$B$68</definedName>
    <definedName name="__123Graph_AD" hidden="1">'CHAP10-1'!$C$42:$C$68</definedName>
    <definedName name="__123Graph_AH-M" hidden="1">'CHAP10-1'!$G$42:$G$68</definedName>
    <definedName name="__123Graph_AS&amp;D" hidden="1">'CHAP10-1'!$B$42:$B$68</definedName>
    <definedName name="__123Graph_B" hidden="1">'CHAP10-1'!$C$42:$C$68</definedName>
    <definedName name="__123Graph_BD" hidden="1">'CHAP10-1'!$B$42:$B$68</definedName>
    <definedName name="__123Graph_BH-M" hidden="1">'CHAP10-1'!$F$42:$F$68</definedName>
    <definedName name="__123Graph_BS&amp;D" hidden="1">'CHAP10-1'!$C$42:$C$68</definedName>
    <definedName name="__123Graph_C" hidden="1">'CHAP10-1'!$D$42:$D$68</definedName>
    <definedName name="__123Graph_CH-M" hidden="1">'CHAP10-1'!$I$42:$I$68</definedName>
    <definedName name="__123Graph_CS" hidden="1">'CHAP10-1'!$D$42:$D$68</definedName>
    <definedName name="__123Graph_CS&amp;D" hidden="1">'CHAP10-1'!$D$42:$D$68</definedName>
    <definedName name="__123Graph_D" hidden="1">'CHAP10-1'!$E$42:$E$68</definedName>
    <definedName name="__123Graph_DH-M" hidden="1">'CHAP10-1'!$H$42:$H$68</definedName>
    <definedName name="__123Graph_DS" hidden="1">'CHAP10-1'!$E$42:$E$68</definedName>
    <definedName name="__123Graph_DS&amp;D" hidden="1">'CHAP10-1'!$E$42:$E$68</definedName>
    <definedName name="__123Graph_LBL_A" hidden="1">'CHAP10-1'!$F$131:$F$136</definedName>
    <definedName name="__123Graph_LBL_AD" hidden="1">'CHAP10-1'!$G$130:$G$135</definedName>
    <definedName name="__123Graph_LBL_AH-M" hidden="1">'CHAP10-1'!$A$130:$A$146</definedName>
    <definedName name="__123Graph_LBL_AS&amp;D" hidden="1">'CHAP10-1'!$F$131:$F$136</definedName>
    <definedName name="__123Graph_LBL_B" hidden="1">'CHAP10-1'!$G$131:$G$135</definedName>
    <definedName name="__123Graph_LBL_BD" hidden="1">'CHAP10-1'!$F$130:$F$136</definedName>
    <definedName name="__123Graph_LBL_BH-M" hidden="1">'CHAP10-1'!$A$148:$A$162</definedName>
    <definedName name="__123Graph_LBL_BS&amp;D" hidden="1">'CHAP10-1'!$G$131:$G$135</definedName>
    <definedName name="__123Graph_LBL_C" hidden="1">'CHAP10-1'!$D$131:$D$138</definedName>
    <definedName name="__123Graph_LBL_CH-M" hidden="1">'CHAP10-1'!$B$148:$B$151</definedName>
    <definedName name="__123Graph_LBL_CS" hidden="1">'CHAP10-1'!$D$130:$D$138</definedName>
    <definedName name="__123Graph_LBL_CS&amp;D" hidden="1">'CHAP10-1'!$D$131:$D$138</definedName>
    <definedName name="__123Graph_LBL_D" hidden="1">'CHAP10-1'!$E$131:$E$137</definedName>
    <definedName name="__123Graph_LBL_DH-M" hidden="1">'CHAP10-1'!$C$148:$C$153</definedName>
    <definedName name="__123Graph_LBL_DS" hidden="1">'CHAP10-1'!$E$130:$E$137</definedName>
    <definedName name="__123Graph_LBL_DS&amp;D" hidden="1">'CHAP10-1'!$E$131:$E$137</definedName>
    <definedName name="__123Graph_X" hidden="1">'CHAP10-1'!$A$42:$A$68</definedName>
    <definedName name="__123Graph_XD" hidden="1">'CHAP10-1'!$A$42:$A$68</definedName>
    <definedName name="__123Graph_XH-M" hidden="1">'CHAP10-1'!$A$42:$A$68</definedName>
    <definedName name="__123Graph_XS" hidden="1">'CHAP10-1'!$A$42:$A$68</definedName>
    <definedName name="__123Graph_XS&amp;D" hidden="1">'CHAP10-1'!$A$42:$A$68</definedName>
    <definedName name="_Regression_Int" localSheetId="0" hidden="1">1</definedName>
    <definedName name="ANS">'CHAP10-1'!$N$1</definedName>
    <definedName name="_xlnm.Print_Area" localSheetId="0">'CHAP10-1'!$K$136:$O$138</definedName>
    <definedName name="CHANGE">'CHAP10-1'!$K$68</definedName>
    <definedName name="CLEAR1">'CHAP10-1'!$K$124</definedName>
    <definedName name="CLEAR2">'CHAP10-1'!$K$140</definedName>
    <definedName name="CU">'CHAP10-1'!$G$32</definedName>
    <definedName name="CU0">'CHAP10-1'!$H$32</definedName>
    <definedName name="CUDO">'CHAP10-1'!$K$93</definedName>
    <definedName name="CUTOLER1">'CHAP10-1'!$C$101</definedName>
    <definedName name="CUTOLER2">'CHAP10-1'!$D$101</definedName>
    <definedName name="DEMO">'CHAP10-1'!$K$23</definedName>
    <definedName name="DONE1">'CHAP10-1'!$K$131</definedName>
    <definedName name="DONE2">'CHAP10-1'!$K$147</definedName>
    <definedName name="EXERCISE">'CHAP10-1'!$K$157</definedName>
    <definedName name="H">'CHAP10-1'!$G$31</definedName>
    <definedName name="H0">'CHAP10-1'!$H$31</definedName>
    <definedName name="HDO">'CHAP10-1'!$K$87</definedName>
    <definedName name="HP">'CHAP10-1'!$G$25</definedName>
    <definedName name="HP0">'CHAP10-1'!$H$25</definedName>
    <definedName name="HPDO">'CHAP10-1'!$K$111</definedName>
    <definedName name="HPX">'CHAP10-1'!$I$25</definedName>
    <definedName name="HTOLER1">'CHAP10-1'!$C$100</definedName>
    <definedName name="HTOLER2">'CHAP10-1'!$D$100</definedName>
    <definedName name="I">'CHAP10-1'!$C$32</definedName>
    <definedName name="I0">'CHAP10-1'!$C$33</definedName>
    <definedName name="Imprimir_área_IM" localSheetId="0">'CHAP10-1'!$K$136:$O$138</definedName>
    <definedName name="INTERACT">'CHAP10-1'!$K$61</definedName>
    <definedName name="K">'CHAP10-1'!$G$30</definedName>
    <definedName name="K0">'CHAP10-1'!$H$30</definedName>
    <definedName name="KDO">'CHAP10-1'!$K$81</definedName>
    <definedName name="KTOLER1">'CHAP10-1'!$C$99</definedName>
    <definedName name="KTOLER2">'CHAP10-1'!$D$99</definedName>
    <definedName name="M_P">'CHAP10-1'!$B$32</definedName>
    <definedName name="M0_P0">'CHAP10-1'!$B$33</definedName>
    <definedName name="MBCHANGE">'CHAP10-1'!$K$63</definedName>
    <definedName name="MBEXERCISE">'CHAP10-1'!$N$63</definedName>
    <definedName name="MBINTERACT">'CHAP10-1'!$L$20</definedName>
    <definedName name="MBVIEW">'CHAP10-1'!$L$63</definedName>
    <definedName name="MM">'CHAP10-1'!$D$32</definedName>
    <definedName name="MM0">'CHAP10-1'!$D$33</definedName>
    <definedName name="MODE">'CHAP10-1'!$K$16</definedName>
    <definedName name="MS">'CHAP10-1'!$C$91</definedName>
    <definedName name="MS0">'CHAP10-1'!$E$90</definedName>
    <definedName name="MX">'CHAP10-1'!$A$92</definedName>
    <definedName name="MX0">'CHAP10-1'!$E$92</definedName>
    <definedName name="P">'CHAP10-1'!$G$24</definedName>
    <definedName name="P0">'CHAP10-1'!$H$24</definedName>
    <definedName name="PA">'CHAP10-1'!$K$9</definedName>
    <definedName name="PARAM">'CHAP10-1'!$K$73</definedName>
    <definedName name="PDO">'CHAP10-1'!$K$105</definedName>
    <definedName name="PX">'CHAP10-1'!$I$24</definedName>
    <definedName name="RE">'CHAP10-1'!$G$34</definedName>
    <definedName name="RE0">'CHAP10-1'!$H$34</definedName>
    <definedName name="RESET">'CHAP10-1'!$K$14</definedName>
    <definedName name="RR">'CHAP10-1'!$G$26</definedName>
    <definedName name="RR0">'CHAP10-1'!$H$26</definedName>
    <definedName name="RRDO">'CHAP10-1'!$K$117</definedName>
    <definedName name="RRX">'CHAP10-1'!$I$26</definedName>
    <definedName name="TEXT1">'CHAP10-1'!$A$35</definedName>
    <definedName name="TEXT2">'CHAP10-1'!$A$36</definedName>
    <definedName name="TEXT3">'CHAP10-1'!$A$37</definedName>
    <definedName name="TEXT4">'CHAP10-1'!$A$38</definedName>
    <definedName name="TOLER">'CHAP10-1'!$K$166</definedName>
    <definedName name="VARI">'CHAP10-1'!$K$136</definedName>
    <definedName name="VARTOL">'CHAP10-1'!$D$95</definedName>
    <definedName name="VIEW">'CHAP10-1'!$K$152</definedName>
    <definedName name="WP">'CHAP10-1'!$K$11</definedName>
    <definedName name="WRONG">'CHAP10-1'!$K$77</definedName>
    <definedName name="Y">'CHAP10-1'!$G$23</definedName>
    <definedName name="Y0">'CHAP10-1'!$H$23</definedName>
    <definedName name="YDO">'CHAP10-1'!$K$99</definedName>
    <definedName name="YX">'CHAP10-1'!$I$23</definedName>
  </definedNames>
  <calcPr calcMode="manual" fullCalcOnLoad="1" calcCompleted="0" calcOnSave="0" iterate="1" iterateCount="2" iterateDelta="0.001"/>
</workbook>
</file>

<file path=xl/sharedStrings.xml><?xml version="1.0" encoding="utf-8"?>
<sst xmlns="http://schemas.openxmlformats.org/spreadsheetml/2006/main" count="399" uniqueCount="302">
  <si>
    <t>Macros:</t>
  </si>
  <si>
    <t>ANS</t>
  </si>
  <si>
    <t>~</t>
  </si>
  <si>
    <t>-</t>
  </si>
  <si>
    <t>Elija un encabezamiento del menú...</t>
  </si>
  <si>
    <t xml:space="preserve">          *** ESPERE MIENTRAS SE RESTAURA EL MODELO ***</t>
  </si>
  <si>
    <t>Vd. tiene el control de la plnatilla - use Alt-A para reiniciar.</t>
  </si>
  <si>
    <t>\0,\A</t>
  </si>
  <si>
    <t>{DesactBreak}{DesactVent}{DesactMenu}/hte/hgbn{Home}{ABAJO 2}/cB44..I44~B45..B68~</t>
  </si>
  <si>
    <t xml:space="preserve">   La demanda y oferta de dinero determinan el tipo de interés.  Hemos</t>
  </si>
  <si>
    <t>/hth</t>
  </si>
  <si>
    <t xml:space="preserve">combinado el capítulo 10 sobre la demanda con el capítulo 11 sobre los </t>
  </si>
  <si>
    <t>{WP}</t>
  </si>
  <si>
    <t>aspectos de la oferta en los mecanismos monetarios.</t>
  </si>
  <si>
    <t>{MenuBifurcar MODE}</t>
  </si>
  <si>
    <t>{Bifurcar \0}</t>
  </si>
  <si>
    <t xml:space="preserve">   Primero consideraremos la demanda de saldos reales (M/P) determinada </t>
  </si>
  <si>
    <t>por el tipo de interés (i) y por la actividad económica (Y). Luego vere-</t>
  </si>
  <si>
    <t>PA</t>
  </si>
  <si>
    <t>{ActivMenu}{DesactMenu}</t>
  </si>
  <si>
    <t>mos los vínculos entre reservas bancarias y oferta de dinero. Observe</t>
  </si>
  <si>
    <t xml:space="preserve">que la pendiente de la oferta de dinero se eleva mientras los bancos </t>
  </si>
  <si>
    <t>WP</t>
  </si>
  <si>
    <t>{ActivVent}{DesactVent}{ActivMenu}{DesactMenu}</t>
  </si>
  <si>
    <t>tengan reservas y se vuelve vertical cuando los bancos están "al límite</t>
  </si>
  <si>
    <t>{Volver}</t>
  </si>
  <si>
    <t>de su capacidad de prestar".</t>
  </si>
  <si>
    <t>RESET</t>
  </si>
  <si>
    <t>{Indicar ESPERAR}{PA}/cH23..H26~G23~/rdG23..G26~/cH30..H32~G30~/rdG30..G32~{Calculo}</t>
  </si>
  <si>
    <t xml:space="preserve">   La intersección entre las curvas de la oferta y la demanda de dinero</t>
  </si>
  <si>
    <t>determina el tipo de interés.</t>
  </si>
  <si>
    <t>MODE</t>
  </si>
  <si>
    <t>Demo</t>
  </si>
  <si>
    <t>Interactivo</t>
  </si>
  <si>
    <t>Abierto</t>
  </si>
  <si>
    <t>Terminar</t>
  </si>
  <si>
    <t>Ver una demostración del modelo</t>
  </si>
  <si>
    <t>Usar el modelo interactivamente</t>
  </si>
  <si>
    <t>Tomar el control de la hoja de trabajo:  use Alt-A para reiniciar</t>
  </si>
  <si>
    <t>Dejar este modelo</t>
  </si>
  <si>
    <t>{DCHA}{PA}{RESET}</t>
  </si>
  <si>
    <t>/hgbn{DCHA 2}</t>
  </si>
  <si>
    <t>/frAuto123~</t>
  </si>
  <si>
    <t>{IR}A21~{DCHA 3}{Indicar}</t>
  </si>
  <si>
    <t>{IR}A21~{Indicar}{WP}</t>
  </si>
  <si>
    <t>MBINTERACT</t>
  </si>
  <si>
    <t>{Bifurcar DEMO}</t>
  </si>
  <si>
    <t>{MenuBifurcar INTERACT}</t>
  </si>
  <si>
    <t>Cambie el valor de:</t>
  </si>
  <si>
    <t xml:space="preserve">         *** ESPERE MIENTRAS SE RESTAURA EL MODELO ***</t>
  </si>
  <si>
    <t>Teclee &lt;ENTER&gt; para seguir...</t>
  </si>
  <si>
    <t xml:space="preserve">     Variables Exógenas</t>
  </si>
  <si>
    <t>Ecuaciones:</t>
  </si>
  <si>
    <t>corriente</t>
  </si>
  <si>
    <t>base</t>
  </si>
  <si>
    <t>Equilibrio       M/P (s) = L(i,Y)</t>
  </si>
  <si>
    <t>Y</t>
  </si>
  <si>
    <t>DEMO</t>
  </si>
  <si>
    <t>{Dejar h;22}/rfoA23~/rfoA25..H26~/rfoF24..H24~/rfoA28..B29~/rfoB31..E33~/rfoF32..H34~/rff2~C31..C33~/rfoA31..E33~/rfoF23..H23~/rfoF21..H22~</t>
  </si>
  <si>
    <t>Demanda Dinero   M/P (d) = L(i,Y) = k*Y - h*i</t>
  </si>
  <si>
    <t>P</t>
  </si>
  <si>
    <t>{Dejar TEXT1;==&gt;La demanda de liquidez depende inversamente}</t>
  </si>
  <si>
    <t>B</t>
  </si>
  <si>
    <t>{Dejar TEXT2;   de i. Es decreciente. Incrementando h se}</t>
  </si>
  <si>
    <t xml:space="preserve"> rL</t>
  </si>
  <si>
    <t>{Dejar TEXT3;   aplanará. ¿Por qué? Teclee &lt;ENTER&gt;.}</t>
  </si>
  <si>
    <t>{Calculo}{WP}{LeerTecla ANS}/gnuD~s{Dejar h;18}{Dejar Y;700}/rfrF21..h23~</t>
  </si>
  <si>
    <t xml:space="preserve">      Juego de Parámetros</t>
  </si>
  <si>
    <t>{Dejar TEXT1;==&gt;La demanda de liquidez depende, también, direc-}</t>
  </si>
  <si>
    <t>{Dejar TEXT2;   tamente de Y, cuyo aumento desplazará hacia afuera}</t>
  </si>
  <si>
    <t>k</t>
  </si>
  <si>
    <t>{Dejar TEXT3;   la curva.  ¿Por qué? Teclee &lt;ENTER&gt;.}</t>
  </si>
  <si>
    <t xml:space="preserve"> Solución</t>
  </si>
  <si>
    <t xml:space="preserve">  M/P</t>
  </si>
  <si>
    <t xml:space="preserve">    i</t>
  </si>
  <si>
    <t xml:space="preserve">    mm</t>
  </si>
  <si>
    <t xml:space="preserve">     V</t>
  </si>
  <si>
    <t>h</t>
  </si>
  <si>
    <t>{Calculo}{WP}{LeerTecla ANS}/gnuD~s{Dejar Y;600}/rfoA24~/rfoF23..H23~/rfrF25..H25~/rf%0~F26..H26~/rfrA25~/rfrA28..B29~/rfrF32..H33~/rff2~F34..H34~/rfoF30..H31~</t>
  </si>
  <si>
    <t>Corriente:</t>
  </si>
  <si>
    <t>e</t>
  </si>
  <si>
    <t>{Dejar TEXT1;==&gt;La oferta de dinero depende directamente de i}</t>
  </si>
  <si>
    <t xml:space="preserve">     Base</t>
  </si>
  <si>
    <t>{Dejar TEXT2;   que influye en la creación de dinero, vía bancos}</t>
  </si>
  <si>
    <t xml:space="preserve"> r</t>
  </si>
  <si>
    <t>{Dejar TEXT3;   Su curva es creciente y, cuando los bancos han }</t>
  </si>
  <si>
    <t>{Dejar TEXT4;   prestado todo, vertical. Teclee &lt;ENTER&gt;.}</t>
  </si>
  <si>
    <t>{WP}{LeerTecla ANS}/gnuS~s{Dejar HP;120}</t>
  </si>
  <si>
    <t>{Dejar TEXT1;==&gt;Un incremento en la base monetaria (B) por}</t>
  </si>
  <si>
    <t>{Dejar TEXT2;   compras de mercado abierto desplazarán a Ms}</t>
  </si>
  <si>
    <t>{Dejar TEXT3;   hacia afuera. Teclee &lt;ENTER&gt;.}</t>
  </si>
  <si>
    <t>M/P</t>
  </si>
  <si>
    <t>$D</t>
  </si>
  <si>
    <t>$D0</t>
  </si>
  <si>
    <t>$S</t>
  </si>
  <si>
    <t>$S0</t>
  </si>
  <si>
    <t>HD</t>
  </si>
  <si>
    <t>HD0</t>
  </si>
  <si>
    <t xml:space="preserve"> HP</t>
  </si>
  <si>
    <t xml:space="preserve"> HP0</t>
  </si>
  <si>
    <t>{Vaciar TEXT4}{Calculo}{WP}{LeerTecla ANS}/gnuS~s{Dejar HP;100}{Dejar Y;700}{Dejar cu;0,1}/rff1~D31..D33~/rfrA31..A33~</t>
  </si>
  <si>
    <t>=</t>
  </si>
  <si>
    <t>{Dejar TEXT1;==&gt;El multiplicador monetario (mm) depende de e -}</t>
  </si>
  <si>
    <t>{Dejar TEXT2;   relación efectivo/depósitos. Un descenso de e}</t>
  </si>
  <si>
    <t>{Dejar TEXT3;   aumentará mm. Teclee &lt;ENTER&gt;.}</t>
  </si>
  <si>
    <t>{Calculo}{WP}{LeerTecla ANS}/gnuS~s</t>
  </si>
  <si>
    <t>{Dejar TEXT1;==&gt;Este aumento del mm puede representarse de }</t>
  </si>
  <si>
    <t>{Dejar TEXT2;   la siguiente forma, basados en el gráfico}</t>
  </si>
  <si>
    <t>{Dejar TEXT3;   11.1 del manual. Teclee &lt;ENTER&gt;.}</t>
  </si>
  <si>
    <t>{WP}{LeerTecla ANS}/gnuH-M~s{Dejar Y;600}{Dejar cu;0,2}{Dejar rR;0,1}</t>
  </si>
  <si>
    <t>{Dejar TEXT1;==&gt;Por último, el cambio en el coeficiente}</t>
  </si>
  <si>
    <t>{Dejar TEXT2;   de caja cambiará el punto en el que Ms }</t>
  </si>
  <si>
    <t>{Dejar TEXT3;   se hará vertical. Pulse &lt;ENTER&gt;.}</t>
  </si>
  <si>
    <t>{Calculo}{WP}{LeerTecla ANS}/gnuS~s{Dejar rR;0,15}/rfrA23..A27~/rff1~B31..B33~/rff1~E31..E33~/rfrF23..H24~/rfrF30..H31~/rff0~B31..B33~/rff1~C31..D33~/rff2~E31..E33~</t>
  </si>
  <si>
    <t>{Dejar TEXT1;==&gt;Juntando el lado de la demanda con el de la}</t>
  </si>
  <si>
    <t>{Dejar TEXT2;   oferta obtenemos el siguiente gráfico. Pulse}</t>
  </si>
  <si>
    <t>{Dejar TEXT3;   &lt;ENTER&gt; para ver el gráfico completo.}</t>
  </si>
  <si>
    <t>{Calculo}{WP}{LeerTecla ANS}/gnuS&amp;D~s</t>
  </si>
  <si>
    <t>{Vaciar TEXT1}{Vaciar TEXT2}{Vaciar TEXT3}{Bifurcar \0}</t>
  </si>
  <si>
    <t>INTERACT</t>
  </si>
  <si>
    <t>Alterar</t>
  </si>
  <si>
    <t>Gráfico</t>
  </si>
  <si>
    <t>Base</t>
  </si>
  <si>
    <t>Ejercicios</t>
  </si>
  <si>
    <t>Retorno</t>
  </si>
  <si>
    <t>Cambiar los parámetros o variables</t>
  </si>
  <si>
    <t>Ver gráficos del diagrama IS/LM y de la función AD</t>
  </si>
  <si>
    <t>Restaurar los juegos de parámetros y variables</t>
  </si>
  <si>
    <t>Preguntas para el aprendizaje directo</t>
  </si>
  <si>
    <t>Volver a la pantalla anterior</t>
  </si>
  <si>
    <t>MBCHANGE,MBVIEW</t>
  </si>
  <si>
    <t>{IR}B21~{PA}{MenuBifurcar CHANGE}</t>
  </si>
  <si>
    <t>{MenuBifurcar VIEW}</t>
  </si>
  <si>
    <t>{DCHA 2}{PA}{RESET}</t>
  </si>
  <si>
    <t>{IR}A111~{WP}</t>
  </si>
  <si>
    <t>{IZDA}{PA}{Bifurcar MBINTERACT}</t>
  </si>
  <si>
    <t>{Bifurcar MBINTERACT}</t>
  </si>
  <si>
    <t>{Indicar}{IZDA 2}{WP}</t>
  </si>
  <si>
    <t>{MenuBifurcar EXERCISE}</t>
  </si>
  <si>
    <t>{IR}A21~{WP}</t>
  </si>
  <si>
    <t>CHANGE</t>
  </si>
  <si>
    <t>Parámetros</t>
  </si>
  <si>
    <t>Variables</t>
  </si>
  <si>
    <t>Volver</t>
  </si>
  <si>
    <t>Cambiar los valores de uno o más parámetros autónomos</t>
  </si>
  <si>
    <t>Cambiar los valores de una o más variables</t>
  </si>
  <si>
    <t>Volver al menú anterior</t>
  </si>
  <si>
    <t xml:space="preserve">    SOLUTION A</t>
  </si>
  <si>
    <t xml:space="preserve">    SOLUTION B</t>
  </si>
  <si>
    <t xml:space="preserve">   BASE SOLUTION</t>
  </si>
  <si>
    <t>{MenuBifurcar PARAM}</t>
  </si>
  <si>
    <t>{MenuBifurcar VARI}</t>
  </si>
  <si>
    <t>M</t>
  </si>
  <si>
    <t>I</t>
  </si>
  <si>
    <t>{Bifurcar MBCHANGE}</t>
  </si>
  <si>
    <t>PARAM</t>
  </si>
  <si>
    <t>cambiar el coeficinte de sens. de la demanda de dinero al producto</t>
  </si>
  <si>
    <t>Cambiar el coeficiente de sens. de la demanda de dinero al interés</t>
  </si>
  <si>
    <t>Cambiar la relación efectivo/depósitos</t>
  </si>
  <si>
    <t>{Bifurcar kDO}</t>
  </si>
  <si>
    <t>{Bifurcar hDO}</t>
  </si>
  <si>
    <t>{Bifurcar cuDO}</t>
  </si>
  <si>
    <t>WRONG</t>
  </si>
  <si>
    <t>{Bip 1}{Bip 4}{Dejar TEXT1;==&gt;El número que ha entrado está}</t>
  </si>
  <si>
    <t>{Dejar TEXT2;   fuera del rango razonable para}</t>
  </si>
  <si>
    <t>kDO</t>
  </si>
  <si>
    <t>{DesactMenu}{DesactVent}{LeerNumero "Entre un VALOR para k (0,45 &lt; k &lt; 0,85): ";k}</t>
  </si>
  <si>
    <t>{SI k&gt;=kTOLER1#Y#k&lt;=kTOLER2}{Bifurcar CLEAR1}</t>
  </si>
  <si>
    <t>{WRONG}</t>
  </si>
  <si>
    <t>{Dejar TEXT3;   el valor de k.}{WP}</t>
  </si>
  <si>
    <t>hDO</t>
  </si>
  <si>
    <t>{DesactMenu}{DesactVent}{LeerNumero "Entre un VALOR para h (10 &lt; h &lt; 24): ";h}</t>
  </si>
  <si>
    <t>{SI h&gt;=hTOLER1#Y#h&lt;=hTOLER2}{Bifurcar CLEAR1}</t>
  </si>
  <si>
    <t>&lt;---M/P[0]</t>
  </si>
  <si>
    <t>{Dejar TEXT3;   el valor de h.}{WP}</t>
  </si>
  <si>
    <t>&lt;---M/P[1]</t>
  </si>
  <si>
    <t>&lt;--------</t>
  </si>
  <si>
    <t>----Mx---</t>
  </si>
  <si>
    <t>--------&gt;</t>
  </si>
  <si>
    <t>cuDO</t>
  </si>
  <si>
    <t>{DesactMenu}{DesactVent}{LeerNumero "Entre un VALOR para e (0,15 &lt; e &lt; 0,25): ";cu}</t>
  </si>
  <si>
    <t>{SI cu&gt;=cuTOLER1#Y#cu&lt;=cuTOLER2}{Bifurcar CLEAR1}</t>
  </si>
  <si>
    <t>% Absoluta Desviación Variables</t>
  </si>
  <si>
    <t>(formato decimal)</t>
  </si>
  <si>
    <t>{Dejar TEXT3;   el valor de e.}{WP}</t>
  </si>
  <si>
    <t>Rango Parámetros:</t>
  </si>
  <si>
    <t>De:</t>
  </si>
  <si>
    <t>A:</t>
  </si>
  <si>
    <t>(k) Sensib. Demanda del D. a Y:</t>
  </si>
  <si>
    <t>YDO</t>
  </si>
  <si>
    <t>{LeerNumero "Entre el IMPORTE DEL CAMBIO en Y de base (+/- 300): ";Yx}{Dejar Y;Yx+Y0}</t>
  </si>
  <si>
    <t>(h) Sensib. Demanda del D. a i:</t>
  </si>
  <si>
    <t>{SI @Abs(Y0-Y)&lt;=Y0*(VARTOL)}{Bifurcar CLEAR2}</t>
  </si>
  <si>
    <t>{Dejar TEXT3;    el valor de Y.}</t>
  </si>
  <si>
    <t>{Bifurcar YDO}</t>
  </si>
  <si>
    <t>PDO</t>
  </si>
  <si>
    <t>{LeerNumero "Entre el IMPORTE DEL CAMBIO en P de base (+/- 0,5): ";Px}{Dejar P;Px+P0}</t>
  </si>
  <si>
    <t>{SI @Abs(P0-P)&lt;=P0*(VARTOL)}{Bifurcar CLEAR2}</t>
  </si>
  <si>
    <t>{Dejar TEXT3;    el valor de P.}</t>
  </si>
  <si>
    <t>{Bifurcar PDO}</t>
  </si>
  <si>
    <t>Hit &lt;ENTER&gt; to return to the Interactive menu...</t>
  </si>
  <si>
    <t>***   Preguntas/Ejercicios   ***</t>
  </si>
  <si>
    <t>HPDO</t>
  </si>
  <si>
    <t>{LeerNumero "Entre el IMPORTE DEL CAMBIO en la B de base (+/- 50): ";HPx}{Dejar HP;HPx+HP0}</t>
  </si>
  <si>
    <t>{SI @Abs(HP0-HP)&lt;=HP0*(VARTOL)}{Bifurcar CLEAR2}</t>
  </si>
  <si>
    <t xml:space="preserve"> 1) Aumente Y en 75. ¿Qué les sucede a cada una de las cuatro </t>
  </si>
  <si>
    <t xml:space="preserve">    variables de la solución (M/P, i, mm, V)?  Explique por qué.</t>
  </si>
  <si>
    <t>{Dejar TEXT3;    el valor de HP.}</t>
  </si>
  <si>
    <t>{Bifurcar HPDO}</t>
  </si>
  <si>
    <t xml:space="preserve"> 2) Ahora aumente Y en 220. Observe que algunas de las cuatro</t>
  </si>
  <si>
    <t xml:space="preserve">    variables cambian y las otras no. ¿Puede explicar por qué?</t>
  </si>
  <si>
    <t>rRDO</t>
  </si>
  <si>
    <t>{LeerNumero "Entre el IMPORTE DEL CAMBIO en rL de base (+/- 7%): ";rRx}{Dejar rR;(rRx/100)+rR0}</t>
  </si>
  <si>
    <t>{SI @Abs(rR0-rR)&lt;=rR0*(VARTOL)}{Bifurcar CLEAR2}</t>
  </si>
  <si>
    <t xml:space="preserve"> 3) Suponga que baja el coeficiente de caja al 10% dejando Y en</t>
  </si>
  <si>
    <t xml:space="preserve">    820.  ¿Hace esto cambiar su respuesta a 2)?  ¿Por qué?</t>
  </si>
  <si>
    <t>{Dejar TEXT3;    el valor de rR.}</t>
  </si>
  <si>
    <t>{Bifurcar rRDO}</t>
  </si>
  <si>
    <t xml:space="preserve"> 4) Restaure todos los valores a su base. Suponga que la Reserva</t>
  </si>
  <si>
    <t xml:space="preserve">    Federal realiza compras de mercado abierto, expandiendo B a </t>
  </si>
  <si>
    <t xml:space="preserve">    130. ¿qué sucederá a las cuatro variables?  ¿Cómo lo compara-</t>
  </si>
  <si>
    <t>CLEAR1</t>
  </si>
  <si>
    <t>{Vaciar TEXT1}{Vaciar TEXT2}{Vaciar TEXT3}</t>
  </si>
  <si>
    <t xml:space="preserve">    ríamos a un incremento de Y?</t>
  </si>
  <si>
    <t xml:space="preserve"> </t>
  </si>
  <si>
    <t>{IZDA}{WP}</t>
  </si>
  <si>
    <t>{PA}{MenuBifurcar DONE1}</t>
  </si>
  <si>
    <t>{Indicar ESPERAR}{PA}{Calculo}{Indicar}{WP}</t>
  </si>
  <si>
    <t>DATA-LABELS:</t>
  </si>
  <si>
    <t>DONE1</t>
  </si>
  <si>
    <t>Bastante</t>
  </si>
  <si>
    <t>Más</t>
  </si>
  <si>
    <t>No cambiar ningún parámetro más--Volever al menú interactivo primario</t>
  </si>
  <si>
    <t>Continuar cambiando parámetros</t>
  </si>
  <si>
    <t>Cambiar el valor de las variables</t>
  </si>
  <si>
    <t>{Indicar ESPERAR}{PA}{Calculo}{Indicar}{WP}{Bifurcar MBINTERACT}</t>
  </si>
  <si>
    <t>{DCHA}{PA}{MenuBifurcar PARAM}</t>
  </si>
  <si>
    <t>{IR}B21~{PA}{MenuBifurcar VARI}</t>
  </si>
  <si>
    <t>{IZDA}{Bifurcar MBCHANGE}</t>
  </si>
  <si>
    <t xml:space="preserve"> D0</t>
  </si>
  <si>
    <t xml:space="preserve">  D1</t>
  </si>
  <si>
    <t>VARI</t>
  </si>
  <si>
    <t>rL</t>
  </si>
  <si>
    <t xml:space="preserve">S0  </t>
  </si>
  <si>
    <t>Entre el nivel exógeno del PNB</t>
  </si>
  <si>
    <t>Entre el nivel de precios exógeno</t>
  </si>
  <si>
    <t>Entre el nivel de la base monetaria</t>
  </si>
  <si>
    <t>Entre el coeficiente legal de caja en dígitos enteros</t>
  </si>
  <si>
    <t xml:space="preserve">  S1</t>
  </si>
  <si>
    <t>{Bifurcar RRDO}</t>
  </si>
  <si>
    <t>CLEAR2</t>
  </si>
  <si>
    <t xml:space="preserve">HH      </t>
  </si>
  <si>
    <t>HHprime</t>
  </si>
  <si>
    <t>{PA}{MenuBifurcar DONE2}</t>
  </si>
  <si>
    <t xml:space="preserve">DB0  </t>
  </si>
  <si>
    <t>DATA-LABELS2:</t>
  </si>
  <si>
    <t>DONE2</t>
  </si>
  <si>
    <t>No cambiar ninguna variable más--Volver al menú interactivo primario</t>
  </si>
  <si>
    <t>Continuar cambiando variables</t>
  </si>
  <si>
    <t>Cambiar el valor de los parámetros</t>
  </si>
  <si>
    <t>{DCHA}{PA}{MenuBifurcar VARI}</t>
  </si>
  <si>
    <t>{IR}B21~{PA}{MenuBifurcar PARAM}</t>
  </si>
  <si>
    <t>B0</t>
  </si>
  <si>
    <t>VIEW</t>
  </si>
  <si>
    <t>Base Monetaria</t>
  </si>
  <si>
    <t>Oferta-Demanda</t>
  </si>
  <si>
    <t xml:space="preserve"> B1</t>
  </si>
  <si>
    <t>Ver el gráfico de oferta y demanda de Base Monetaria</t>
  </si>
  <si>
    <t>Ver el gráfico de la oferta y demanda de dinero</t>
  </si>
  <si>
    <t>/gnuH-M~s{WP}</t>
  </si>
  <si>
    <t>/gnuS&amp;D~s{WP}</t>
  </si>
  <si>
    <t>{Bifurcar MBVIEW}</t>
  </si>
  <si>
    <t>EXERCISE</t>
  </si>
  <si>
    <t>Imprimir</t>
  </si>
  <si>
    <t>Imprimir una copia de estas preguntas</t>
  </si>
  <si>
    <t>{CasoError MBEXERCISE}/iietrA111..H128~ips</t>
  </si>
  <si>
    <t>{Bifurcar MBEXERCISE}</t>
  </si>
  <si>
    <t xml:space="preserve">  DB1</t>
  </si>
  <si>
    <t>\T</t>
  </si>
  <si>
    <t>{IR}A93~{WP}</t>
  </si>
  <si>
    <t>{MenuBifurcar TOLER}</t>
  </si>
  <si>
    <t>{IR}A21~</t>
  </si>
  <si>
    <t>TOLER</t>
  </si>
  <si>
    <t>Desviación</t>
  </si>
  <si>
    <t>Rango</t>
  </si>
  <si>
    <t>Fijar el porcentaje abs. desviación para variables (pulse &lt;ENTER&gt; después)</t>
  </si>
  <si>
    <t>Fijar los rangos aceptables para parámetros (teclee &lt;ENTER&gt; después)</t>
  </si>
  <si>
    <t>Volver al modo ABIERTO</t>
  </si>
  <si>
    <t>{IR}D95~{ActivVent}{ActivMenu}</t>
  </si>
  <si>
    <t>{IR}C99~{ActivVent}{ActivMenu}</t>
  </si>
  <si>
    <t>{Home}{IR}C3~</t>
  </si>
  <si>
    <t>{?}~</t>
  </si>
  <si>
    <t>{Bifurcar \T}</t>
  </si>
  <si>
    <t xml:space="preserve"> *** Macroeconomics-PC ***</t>
  </si>
  <si>
    <t>Mtro. Luis Eduardo Ruiz Rojas</t>
  </si>
  <si>
    <t>Oferta Dinero          M = mm*B</t>
  </si>
  <si>
    <t>Multiplicador D.      mm = (e + 1)/(e + r)</t>
  </si>
  <si>
    <t xml:space="preserve">        r =  (i,rL),  r&gt;=rL</t>
  </si>
  <si>
    <t>(e) Relación Efectivo-Depósitos:</t>
  </si>
  <si>
    <t>Velocidad              V = P*Y/M = Y/(M/P)</t>
  </si>
  <si>
    <t>Tipo de interés</t>
  </si>
  <si>
    <t>EL DINERO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</si>
</sst>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_)"/>
    <numFmt numFmtId="174" formatCode="0.0_)"/>
    <numFmt numFmtId="175" formatCode="0.00_)"/>
  </numFmts>
  <fonts count="48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8"/>
      <color indexed="12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Courier"/>
      <family val="3"/>
    </font>
    <font>
      <sz val="10"/>
      <color indexed="10"/>
      <name val="Courier"/>
      <family val="3"/>
    </font>
    <font>
      <sz val="10"/>
      <color indexed="60"/>
      <name val="Courier"/>
      <family val="3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ourier"/>
      <family val="3"/>
    </font>
    <font>
      <sz val="10"/>
      <color rgb="FFFF0000"/>
      <name val="Courier"/>
      <family val="3"/>
    </font>
    <font>
      <sz val="10"/>
      <color rgb="FF0000FF"/>
      <name val="Courier"/>
      <family val="3"/>
    </font>
    <font>
      <sz val="10"/>
      <color rgb="FFC00000"/>
      <name val="Courier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172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Alignment="1">
      <alignment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fill"/>
      <protection/>
    </xf>
    <xf numFmtId="0" fontId="2" fillId="10" borderId="0" xfId="0" applyFont="1" applyFill="1" applyAlignment="1" applyProtection="1">
      <alignment horizontal="left"/>
      <protection locked="0"/>
    </xf>
    <xf numFmtId="0" fontId="0" fillId="10" borderId="0" xfId="0" applyFill="1" applyAlignment="1">
      <alignment/>
    </xf>
    <xf numFmtId="0" fontId="0" fillId="10" borderId="0" xfId="0" applyFill="1" applyAlignment="1" applyProtection="1">
      <alignment horizontal="center"/>
      <protection/>
    </xf>
    <xf numFmtId="9" fontId="0" fillId="10" borderId="0" xfId="0" applyNumberFormat="1" applyFill="1" applyAlignment="1" applyProtection="1">
      <alignment horizontal="center"/>
      <protection/>
    </xf>
    <xf numFmtId="0" fontId="2" fillId="13" borderId="0" xfId="0" applyFont="1" applyFill="1" applyAlignment="1" applyProtection="1">
      <alignment horizontal="left"/>
      <protection locked="0"/>
    </xf>
    <xf numFmtId="0" fontId="0" fillId="13" borderId="0" xfId="0" applyFill="1" applyAlignment="1">
      <alignment/>
    </xf>
    <xf numFmtId="0" fontId="0" fillId="13" borderId="0" xfId="0" applyFill="1" applyAlignment="1" applyProtection="1">
      <alignment horizontal="center"/>
      <protection/>
    </xf>
    <xf numFmtId="175" fontId="0" fillId="13" borderId="0" xfId="0" applyNumberFormat="1" applyFill="1" applyAlignment="1" applyProtection="1">
      <alignment horizontal="center"/>
      <protection/>
    </xf>
    <xf numFmtId="175" fontId="0" fillId="13" borderId="0" xfId="0" applyNumberFormat="1" applyFill="1" applyAlignment="1" applyProtection="1">
      <alignment/>
      <protection/>
    </xf>
    <xf numFmtId="173" fontId="0" fillId="11" borderId="0" xfId="0" applyNumberFormat="1" applyFill="1" applyAlignment="1" applyProtection="1">
      <alignment horizontal="center"/>
      <protection/>
    </xf>
    <xf numFmtId="174" fontId="0" fillId="11" borderId="0" xfId="0" applyNumberFormat="1" applyFill="1" applyAlignment="1" applyProtection="1">
      <alignment horizontal="center"/>
      <protection/>
    </xf>
    <xf numFmtId="175" fontId="0" fillId="11" borderId="0" xfId="0" applyNumberFormat="1" applyFill="1" applyAlignment="1" applyProtection="1">
      <alignment horizontal="center"/>
      <protection/>
    </xf>
    <xf numFmtId="0" fontId="0" fillId="11" borderId="0" xfId="0" applyFill="1" applyAlignment="1" applyProtection="1">
      <alignment horizontal="fill"/>
      <protection/>
    </xf>
    <xf numFmtId="0" fontId="45" fillId="10" borderId="0" xfId="0" applyFont="1" applyFill="1" applyAlignment="1" applyProtection="1">
      <alignment horizontal="right"/>
      <protection/>
    </xf>
    <xf numFmtId="0" fontId="45" fillId="10" borderId="0" xfId="0" applyFont="1" applyFill="1" applyAlignment="1" applyProtection="1">
      <alignment/>
      <protection/>
    </xf>
    <xf numFmtId="9" fontId="45" fillId="10" borderId="0" xfId="0" applyNumberFormat="1" applyFont="1" applyFill="1" applyAlignment="1" applyProtection="1">
      <alignment/>
      <protection/>
    </xf>
    <xf numFmtId="0" fontId="45" fillId="13" borderId="0" xfId="0" applyFont="1" applyFill="1" applyAlignment="1" applyProtection="1">
      <alignment horizontal="right"/>
      <protection/>
    </xf>
    <xf numFmtId="0" fontId="45" fillId="13" borderId="0" xfId="0" applyFont="1" applyFill="1" applyAlignment="1" applyProtection="1">
      <alignment/>
      <protection/>
    </xf>
    <xf numFmtId="175" fontId="45" fillId="13" borderId="0" xfId="0" applyNumberFormat="1" applyFont="1" applyFill="1" applyAlignment="1" applyProtection="1">
      <alignment/>
      <protection/>
    </xf>
    <xf numFmtId="0" fontId="45" fillId="11" borderId="0" xfId="0" applyFont="1" applyFill="1" applyAlignment="1" applyProtection="1">
      <alignment horizontal="right"/>
      <protection/>
    </xf>
    <xf numFmtId="173" fontId="45" fillId="11" borderId="0" xfId="0" applyNumberFormat="1" applyFont="1" applyFill="1" applyAlignment="1" applyProtection="1">
      <alignment/>
      <protection/>
    </xf>
    <xf numFmtId="174" fontId="45" fillId="11" borderId="0" xfId="0" applyNumberFormat="1" applyFont="1" applyFill="1" applyAlignment="1" applyProtection="1">
      <alignment/>
      <protection/>
    </xf>
    <xf numFmtId="175" fontId="45" fillId="11" borderId="0" xfId="0" applyNumberFormat="1" applyFont="1" applyFill="1" applyAlignment="1" applyProtection="1">
      <alignment/>
      <protection/>
    </xf>
    <xf numFmtId="0" fontId="46" fillId="10" borderId="0" xfId="0" applyFont="1" applyFill="1" applyAlignment="1" applyProtection="1">
      <alignment horizontal="right"/>
      <protection/>
    </xf>
    <xf numFmtId="0" fontId="46" fillId="10" borderId="0" xfId="0" applyFont="1" applyFill="1" applyAlignment="1" applyProtection="1">
      <alignment/>
      <protection locked="0"/>
    </xf>
    <xf numFmtId="9" fontId="46" fillId="10" borderId="0" xfId="0" applyNumberFormat="1" applyFont="1" applyFill="1" applyAlignment="1" applyProtection="1">
      <alignment/>
      <protection locked="0"/>
    </xf>
    <xf numFmtId="0" fontId="46" fillId="13" borderId="0" xfId="0" applyFont="1" applyFill="1" applyAlignment="1" applyProtection="1">
      <alignment horizontal="right"/>
      <protection/>
    </xf>
    <xf numFmtId="0" fontId="46" fillId="13" borderId="0" xfId="0" applyFont="1" applyFill="1" applyAlignment="1" applyProtection="1">
      <alignment/>
      <protection locked="0"/>
    </xf>
    <xf numFmtId="175" fontId="46" fillId="1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173" fontId="0" fillId="2" borderId="0" xfId="0" applyNumberFormat="1" applyFill="1" applyAlignment="1" applyProtection="1">
      <alignment/>
      <protection/>
    </xf>
    <xf numFmtId="0" fontId="46" fillId="34" borderId="0" xfId="0" applyFont="1" applyFill="1" applyAlignment="1" applyProtection="1">
      <alignment horizontal="center"/>
      <protection locked="0"/>
    </xf>
    <xf numFmtId="0" fontId="45" fillId="34" borderId="0" xfId="0" applyFont="1" applyFill="1" applyAlignment="1" applyProtection="1">
      <alignment horizontal="center"/>
      <protection/>
    </xf>
    <xf numFmtId="0" fontId="46" fillId="34" borderId="0" xfId="0" applyFont="1" applyFill="1" applyAlignment="1" applyProtection="1">
      <alignment horizontal="fill"/>
      <protection/>
    </xf>
    <xf numFmtId="0" fontId="45" fillId="34" borderId="0" xfId="0" applyFont="1" applyFill="1" applyAlignment="1" applyProtection="1">
      <alignment horizontal="fill"/>
      <protection/>
    </xf>
    <xf numFmtId="175" fontId="46" fillId="34" borderId="0" xfId="0" applyNumberFormat="1" applyFont="1" applyFill="1" applyAlignment="1" applyProtection="1">
      <alignment/>
      <protection/>
    </xf>
    <xf numFmtId="175" fontId="45" fillId="34" borderId="0" xfId="0" applyNumberFormat="1" applyFont="1" applyFill="1" applyAlignment="1" applyProtection="1">
      <alignment/>
      <protection/>
    </xf>
    <xf numFmtId="0" fontId="46" fillId="35" borderId="0" xfId="0" applyFont="1" applyFill="1" applyAlignment="1" applyProtection="1">
      <alignment horizontal="center"/>
      <protection locked="0"/>
    </xf>
    <xf numFmtId="0" fontId="45" fillId="35" borderId="0" xfId="0" applyFont="1" applyFill="1" applyAlignment="1" applyProtection="1">
      <alignment horizontal="center"/>
      <protection/>
    </xf>
    <xf numFmtId="0" fontId="46" fillId="35" borderId="0" xfId="0" applyFont="1" applyFill="1" applyAlignment="1" applyProtection="1">
      <alignment horizontal="fill"/>
      <protection/>
    </xf>
    <xf numFmtId="0" fontId="45" fillId="35" borderId="0" xfId="0" applyFont="1" applyFill="1" applyAlignment="1" applyProtection="1">
      <alignment horizontal="fill"/>
      <protection/>
    </xf>
    <xf numFmtId="175" fontId="46" fillId="35" borderId="0" xfId="0" applyNumberFormat="1" applyFont="1" applyFill="1" applyAlignment="1" applyProtection="1">
      <alignment/>
      <protection/>
    </xf>
    <xf numFmtId="175" fontId="45" fillId="35" borderId="0" xfId="0" applyNumberFormat="1" applyFont="1" applyFill="1" applyAlignment="1" applyProtection="1">
      <alignment/>
      <protection/>
    </xf>
    <xf numFmtId="0" fontId="46" fillId="4" borderId="0" xfId="0" applyFont="1" applyFill="1" applyAlignment="1" applyProtection="1">
      <alignment horizontal="center"/>
      <protection locked="0"/>
    </xf>
    <xf numFmtId="0" fontId="45" fillId="4" borderId="0" xfId="0" applyFont="1" applyFill="1" applyAlignment="1" applyProtection="1">
      <alignment horizontal="center"/>
      <protection/>
    </xf>
    <xf numFmtId="0" fontId="46" fillId="4" borderId="0" xfId="0" applyFont="1" applyFill="1" applyAlignment="1" applyProtection="1">
      <alignment horizontal="fill"/>
      <protection/>
    </xf>
    <xf numFmtId="0" fontId="45" fillId="4" borderId="0" xfId="0" applyFont="1" applyFill="1" applyAlignment="1" applyProtection="1">
      <alignment horizontal="fill"/>
      <protection/>
    </xf>
    <xf numFmtId="175" fontId="46" fillId="4" borderId="0" xfId="0" applyNumberFormat="1" applyFont="1" applyFill="1" applyAlignment="1" applyProtection="1">
      <alignment/>
      <protection/>
    </xf>
    <xf numFmtId="175" fontId="45" fillId="4" borderId="0" xfId="0" applyNumberFormat="1" applyFont="1" applyFill="1" applyAlignment="1" applyProtection="1">
      <alignment/>
      <protection/>
    </xf>
    <xf numFmtId="0" fontId="46" fillId="3" borderId="0" xfId="0" applyFont="1" applyFill="1" applyAlignment="1" applyProtection="1">
      <alignment horizontal="center"/>
      <protection locked="0"/>
    </xf>
    <xf numFmtId="0" fontId="45" fillId="3" borderId="0" xfId="0" applyFont="1" applyFill="1" applyAlignment="1" applyProtection="1">
      <alignment horizontal="center"/>
      <protection/>
    </xf>
    <xf numFmtId="0" fontId="46" fillId="3" borderId="0" xfId="0" applyFont="1" applyFill="1" applyAlignment="1" applyProtection="1">
      <alignment horizontal="fill"/>
      <protection/>
    </xf>
    <xf numFmtId="0" fontId="45" fillId="3" borderId="0" xfId="0" applyFont="1" applyFill="1" applyAlignment="1" applyProtection="1">
      <alignment horizontal="fill"/>
      <protection/>
    </xf>
    <xf numFmtId="174" fontId="46" fillId="3" borderId="0" xfId="0" applyNumberFormat="1" applyFont="1" applyFill="1" applyAlignment="1" applyProtection="1">
      <alignment/>
      <protection/>
    </xf>
    <xf numFmtId="174" fontId="45" fillId="3" borderId="0" xfId="0" applyNumberFormat="1" applyFont="1" applyFill="1" applyAlignment="1" applyProtection="1">
      <alignment/>
      <protection/>
    </xf>
    <xf numFmtId="0" fontId="0" fillId="13" borderId="0" xfId="0" applyFill="1" applyAlignment="1" applyProtection="1">
      <alignment horizontal="left"/>
      <protection/>
    </xf>
    <xf numFmtId="175" fontId="2" fillId="1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 locked="0"/>
    </xf>
    <xf numFmtId="175" fontId="0" fillId="33" borderId="0" xfId="0" applyNumberFormat="1" applyFill="1" applyAlignment="1" applyProtection="1">
      <alignment/>
      <protection/>
    </xf>
    <xf numFmtId="175" fontId="2" fillId="33" borderId="0" xfId="0" applyNumberFormat="1" applyFont="1" applyFill="1" applyAlignment="1" applyProtection="1">
      <alignment/>
      <protection locked="0"/>
    </xf>
    <xf numFmtId="0" fontId="0" fillId="36" borderId="0" xfId="0" applyFill="1" applyAlignment="1" applyProtection="1">
      <alignment horizontal="left"/>
      <protection/>
    </xf>
    <xf numFmtId="0" fontId="0" fillId="36" borderId="0" xfId="0" applyFill="1" applyAlignment="1">
      <alignment/>
    </xf>
    <xf numFmtId="0" fontId="0" fillId="36" borderId="0" xfId="0" applyFill="1" applyAlignment="1" applyProtection="1">
      <alignment horizontal="center"/>
      <protection/>
    </xf>
    <xf numFmtId="175" fontId="0" fillId="36" borderId="0" xfId="0" applyNumberFormat="1" applyFill="1" applyAlignment="1" applyProtection="1">
      <alignment/>
      <protection/>
    </xf>
    <xf numFmtId="175" fontId="2" fillId="36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46" fillId="11" borderId="0" xfId="0" applyFont="1" applyFill="1" applyAlignment="1" applyProtection="1">
      <alignment horizontal="right"/>
      <protection/>
    </xf>
    <xf numFmtId="173" fontId="46" fillId="11" borderId="0" xfId="0" applyNumberFormat="1" applyFont="1" applyFill="1" applyAlignment="1" applyProtection="1">
      <alignment/>
      <protection/>
    </xf>
    <xf numFmtId="174" fontId="46" fillId="11" borderId="0" xfId="0" applyNumberFormat="1" applyFont="1" applyFill="1" applyAlignment="1" applyProtection="1">
      <alignment/>
      <protection/>
    </xf>
    <xf numFmtId="175" fontId="46" fillId="11" borderId="0" xfId="0" applyNumberFormat="1" applyFont="1" applyFill="1" applyAlignment="1" applyProtection="1">
      <alignment/>
      <protection/>
    </xf>
    <xf numFmtId="0" fontId="47" fillId="11" borderId="0" xfId="0" applyFont="1" applyFill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/>
    </xf>
    <xf numFmtId="0" fontId="0" fillId="13" borderId="0" xfId="0" applyFont="1" applyFill="1" applyAlignment="1" applyProtection="1">
      <alignment horizontal="fill"/>
      <protection/>
    </xf>
    <xf numFmtId="0" fontId="0" fillId="37" borderId="0" xfId="0" applyFill="1" applyAlignment="1">
      <alignment/>
    </xf>
    <xf numFmtId="0" fontId="0" fillId="37" borderId="0" xfId="0" applyFont="1" applyFill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Oferta y Demanda de Dinero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'CHAP10-1'!$F$131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'CHAP10-1'!$F$132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'CHAP10-1'!$F$133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'CHAP10-1'!$F$134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'CHAP10-1'!$F$135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'CHAP10-1'!$F$136</c:f>
                  <c:strCache>
                    <c:ptCount val="1"/>
                    <c:pt idx="0">
                      <c:v>  D1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'CHAP10-1'!$B$42:$B$68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ser>
          <c:idx val="1"/>
          <c:order val="1"/>
          <c:tx>
            <c:v>D0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'CHAP10-1'!$G$131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'CHAP10-1'!$G$132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'CHAP10-1'!$G$133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'CHAP10-1'!$G$134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'CHAP10-1'!$G$135</c:f>
                  <c:strCache>
                    <c:ptCount val="1"/>
                    <c:pt idx="0">
                      <c:v> D0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'CHAP10-1'!$C$42:$C$68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ser>
          <c:idx val="2"/>
          <c:order val="2"/>
          <c:tx>
            <c:v>S1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'CHAP10-1'!$D$131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'CHAP10-1'!$D$132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'CHAP10-1'!$D$133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'CHAP10-1'!$D$134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'CHAP10-1'!$D$135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'CHAP10-1'!$D$136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'CHAP10-1'!$D$137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'CHAP10-1'!$D$138</c:f>
                  <c:strCache>
                    <c:ptCount val="1"/>
                    <c:pt idx="0">
                      <c:v>  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'CHAP10-1'!$D$42:$D$68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ser>
          <c:idx val="3"/>
          <c:order val="3"/>
          <c:tx>
            <c:v>S0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'CHAP10-1'!$E$131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'CHAP10-1'!$E$132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'CHAP10-1'!$E$133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'CHAP10-1'!$E$134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'CHAP10-1'!$E$135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'CHAP10-1'!$E$136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'CHAP10-1'!$E$137</c:f>
                  <c:strCache>
                    <c:ptCount val="1"/>
                    <c:pt idx="0">
                      <c:v>S0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'CHAP10-1'!$E$42:$E$68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axId val="58309425"/>
        <c:axId val="55022778"/>
      </c:scatterChart>
      <c:valAx>
        <c:axId val="5830942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 Saldos Reales (M/P)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5022778"/>
        <c:crosses val="autoZero"/>
        <c:crossBetween val="midCat"/>
        <c:dispUnits/>
      </c:valAx>
      <c:valAx>
        <c:axId val="5502277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 (i) en 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4"/>
          <c:y val="0.956"/>
          <c:w val="0.23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Demanda de Dinero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'CHAP10-1'!$G$130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'CHAP10-1'!$G$131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'CHAP10-1'!$G$132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'CHAP10-1'!$G$133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'CHAP10-1'!$G$134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'CHAP10-1'!$G$135</c:f>
                  <c:strCache>
                    <c:ptCount val="1"/>
                    <c:pt idx="0">
                      <c:v> D0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'CHAP10-1'!$C$42:$C$68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ser>
          <c:idx val="1"/>
          <c:order val="1"/>
          <c:tx>
            <c:v>D1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'CHAP10-1'!$F$130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'CHAP10-1'!$F$131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'CHAP10-1'!$F$132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'CHAP10-1'!$F$133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'CHAP10-1'!$F$134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'CHAP10-1'!$F$135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'CHAP10-1'!$F$136</c:f>
                  <c:strCache>
                    <c:ptCount val="1"/>
                    <c:pt idx="0">
                      <c:v>  D1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'CHAP10-1'!$B$42:$B$68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axId val="25442955"/>
        <c:axId val="27660004"/>
      </c:scatterChart>
      <c:valAx>
        <c:axId val="2544295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Saldos Reales (M/P)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660004"/>
        <c:crosses val="autoZero"/>
        <c:crossBetween val="midCat"/>
        <c:dispUnits/>
      </c:valAx>
      <c:valAx>
        <c:axId val="2766000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 (i) en 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175"/>
          <c:y val="0.956"/>
          <c:w val="0.12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Oferta de Dinero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'CHAP10-1'!$D$130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'CHAP10-1'!$D$131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'CHAP10-1'!$D$132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'CHAP10-1'!$D$133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'CHAP10-1'!$D$134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'CHAP10-1'!$D$135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'CHAP10-1'!$D$136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'CHAP10-1'!$D$137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'CHAP10-1'!$D$138</c:f>
                  <c:strCache>
                    <c:ptCount val="1"/>
                    <c:pt idx="0">
                      <c:v>  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'CHAP10-1'!$D$42:$D$68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ser>
          <c:idx val="1"/>
          <c:order val="1"/>
          <c:tx>
            <c:v>S0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'CHAP10-1'!$E$130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'CHAP10-1'!$E$131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'CHAP10-1'!$E$132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'CHAP10-1'!$E$133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'CHAP10-1'!$E$134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'CHAP10-1'!$E$135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'CHAP10-1'!$E$136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'CHAP10-1'!$E$137</c:f>
                  <c:strCache>
                    <c:ptCount val="1"/>
                    <c:pt idx="0">
                      <c:v>S0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'CHAP10-1'!$E$42:$E$68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axId val="47613445"/>
        <c:axId val="25867822"/>
      </c:scatterChart>
      <c:valAx>
        <c:axId val="4761344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 Saldos Reales (M/P)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867822"/>
        <c:crosses val="autoZero"/>
        <c:crossBetween val="midCat"/>
        <c:dispUnits/>
      </c:valAx>
      <c:valAx>
        <c:axId val="2586782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 (i) en 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175"/>
          <c:y val="0.956"/>
          <c:w val="0.12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Oferta y Demanda de Dinero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'CHAP10-1'!$F$131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'CHAP10-1'!$F$132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'CHAP10-1'!$F$133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'CHAP10-1'!$F$134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'CHAP10-1'!$F$135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'CHAP10-1'!$F$136</c:f>
                  <c:strCache>
                    <c:ptCount val="1"/>
                    <c:pt idx="0">
                      <c:v>  D1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'CHAP10-1'!$B$42:$B$68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ser>
          <c:idx val="1"/>
          <c:order val="1"/>
          <c:tx>
            <c:v>D0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'CHAP10-1'!$G$131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'CHAP10-1'!$G$132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'CHAP10-1'!$G$133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'CHAP10-1'!$G$134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'CHAP10-1'!$G$135</c:f>
                  <c:strCache>
                    <c:ptCount val="1"/>
                    <c:pt idx="0">
                      <c:v> D0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'CHAP10-1'!$C$42:$C$68</c:f>
              <c:numCache>
                <c:ptCount val="27"/>
                <c:pt idx="0">
                  <c:v>19.999999944444443</c:v>
                </c:pt>
                <c:pt idx="1">
                  <c:v>17.77777777777778</c:v>
                </c:pt>
                <c:pt idx="2">
                  <c:v>15.555555555555555</c:v>
                </c:pt>
                <c:pt idx="3">
                  <c:v>13.333333333333332</c:v>
                </c:pt>
                <c:pt idx="4">
                  <c:v>11.11111111111111</c:v>
                </c:pt>
                <c:pt idx="5">
                  <c:v>8.888888888888888</c:v>
                </c:pt>
                <c:pt idx="6">
                  <c:v>7.777777777777777</c:v>
                </c:pt>
                <c:pt idx="7">
                  <c:v>6.666666666666666</c:v>
                </c:pt>
                <c:pt idx="8">
                  <c:v>5.5555555555555545</c:v>
                </c:pt>
                <c:pt idx="9">
                  <c:v>4.444444444444444</c:v>
                </c:pt>
                <c:pt idx="10">
                  <c:v>3.3333333333333326</c:v>
                </c:pt>
                <c:pt idx="11">
                  <c:v>2.2222222222222214</c:v>
                </c:pt>
                <c:pt idx="12">
                  <c:v>1.9444444444444438</c:v>
                </c:pt>
                <c:pt idx="13">
                  <c:v>1.6666666666666659</c:v>
                </c:pt>
                <c:pt idx="14">
                  <c:v>1.3888888888888882</c:v>
                </c:pt>
                <c:pt idx="15">
                  <c:v>1.1111111111111103</c:v>
                </c:pt>
                <c:pt idx="16">
                  <c:v>0.952380952380953</c:v>
                </c:pt>
                <c:pt idx="17">
                  <c:v>0.8333333333333326</c:v>
                </c:pt>
                <c:pt idx="18">
                  <c:v>0.5555555555555548</c:v>
                </c:pt>
                <c:pt idx="19">
                  <c:v>0.277777777777777</c:v>
                </c:pt>
                <c:pt idx="20">
                  <c:v>-7.401486830834377E-16</c:v>
                </c:pt>
                <c:pt idx="21">
                  <c:v>-0.2777777777777785</c:v>
                </c:pt>
                <c:pt idx="22">
                  <c:v>-0.5555555555555562</c:v>
                </c:pt>
                <c:pt idx="23">
                  <c:v>-1.1111111111111118</c:v>
                </c:pt>
                <c:pt idx="24">
                  <c:v>-2.2222222222222228</c:v>
                </c:pt>
                <c:pt idx="25">
                  <c:v>-5.000000000000001</c:v>
                </c:pt>
                <c:pt idx="26">
                  <c:v>-7.777777777777779</c:v>
                </c:pt>
              </c:numCache>
            </c:numRef>
          </c:yVal>
          <c:smooth val="0"/>
        </c:ser>
        <c:ser>
          <c:idx val="2"/>
          <c:order val="2"/>
          <c:tx>
            <c:v>S1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'CHAP10-1'!$D$131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'CHAP10-1'!$D$132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'CHAP10-1'!$D$133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'CHAP10-1'!$D$134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'CHAP10-1'!$D$135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'CHAP10-1'!$D$136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'CHAP10-1'!$D$137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'CHAP10-1'!$D$138</c:f>
                  <c:strCache>
                    <c:ptCount val="1"/>
                    <c:pt idx="0">
                      <c:v>  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'CHAP10-1'!$D$42:$D$68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ser>
          <c:idx val="3"/>
          <c:order val="3"/>
          <c:tx>
            <c:v>S0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'CHAP10-1'!$E$131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'CHAP10-1'!$E$132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'CHAP10-1'!$E$133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'CHAP10-1'!$E$134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'CHAP10-1'!$E$135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'CHAP10-1'!$E$136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'CHAP10-1'!$E$137</c:f>
                  <c:strCache>
                    <c:ptCount val="1"/>
                    <c:pt idx="0">
                      <c:v>S0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'CHAP10-1'!$E$42:$E$68</c:f>
              <c:numCache>
                <c:ptCount val="27"/>
                <c:pt idx="0">
                  <c:v>8.333333347222222E-09</c:v>
                </c:pt>
                <c:pt idx="1">
                  <c:v>0.35714285714285715</c:v>
                </c:pt>
                <c:pt idx="2">
                  <c:v>0.7692307692307693</c:v>
                </c:pt>
                <c:pt idx="3">
                  <c:v>1.25</c:v>
                </c:pt>
                <c:pt idx="4">
                  <c:v>1.8181818181818181</c:v>
                </c:pt>
                <c:pt idx="5">
                  <c:v>2.5</c:v>
                </c:pt>
                <c:pt idx="6">
                  <c:v>2.8947368421052633</c:v>
                </c:pt>
                <c:pt idx="7">
                  <c:v>3.3333333333333335</c:v>
                </c:pt>
                <c:pt idx="8">
                  <c:v>3.823529411764706</c:v>
                </c:pt>
                <c:pt idx="9">
                  <c:v>4.375</c:v>
                </c:pt>
                <c:pt idx="10">
                  <c:v>5</c:v>
                </c:pt>
                <c:pt idx="11">
                  <c:v>5.714285714285714</c:v>
                </c:pt>
                <c:pt idx="12">
                  <c:v>5.909090909090909</c:v>
                </c:pt>
                <c:pt idx="13">
                  <c:v>6.111111111111112</c:v>
                </c:pt>
                <c:pt idx="14">
                  <c:v>6.320754716981132</c:v>
                </c:pt>
                <c:pt idx="15">
                  <c:v>6.538461538461539</c:v>
                </c:pt>
                <c:pt idx="16">
                  <c:v>6.666666666666666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</c:numCache>
            </c:numRef>
          </c:yVal>
          <c:smooth val="0"/>
        </c:ser>
        <c:axId val="31483807"/>
        <c:axId val="14918808"/>
      </c:scatterChart>
      <c:valAx>
        <c:axId val="31483807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 Saldos Reales (M/P)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918808"/>
        <c:crosses val="autoZero"/>
        <c:crossBetween val="midCat"/>
        <c:dispUnits/>
      </c:valAx>
      <c:valAx>
        <c:axId val="1491880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 (i) en 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380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4"/>
          <c:y val="0.956"/>
          <c:w val="0.23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Demanda y Oferta de Base Monetaria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DB0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'CHAP10-1'!$A$130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'CHAP10-1'!$A$131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'CHAP10-1'!$A$132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'CHAP10-1'!$A$133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'CHAP10-1'!$A$134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'CHAP10-1'!$A$135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'CHAP10-1'!$A$136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'CHAP10-1'!$A$137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'CHAP10-1'!$A$138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'CHAP10-1'!$A$139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'CHAP10-1'!$A$140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'CHAP10-1'!$A$141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'CHAP10-1'!$A$142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'CHAP10-1'!$A$143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'CHAP10-1'!$A$144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'CHAP10-1'!$A$145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'CHAP10-1'!$A$146</c:f>
                  <c:strCache>
                    <c:ptCount val="1"/>
                    <c:pt idx="0">
                      <c:v>DB0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'CHAP10-1'!$G$42:$G$68</c:f>
              <c:numCache>
                <c:ptCount val="27"/>
                <c:pt idx="0">
                  <c:v>3.5610292080624796E-07</c:v>
                </c:pt>
                <c:pt idx="1">
                  <c:v>14.244116832249919</c:v>
                </c:pt>
                <c:pt idx="2">
                  <c:v>28.488233664499838</c:v>
                </c:pt>
                <c:pt idx="3">
                  <c:v>42.73235049674976</c:v>
                </c:pt>
                <c:pt idx="4">
                  <c:v>56.976467328999675</c:v>
                </c:pt>
                <c:pt idx="5">
                  <c:v>71.2205841612496</c:v>
                </c:pt>
                <c:pt idx="6">
                  <c:v>78.34264257737456</c:v>
                </c:pt>
                <c:pt idx="7">
                  <c:v>85.46470099349952</c:v>
                </c:pt>
                <c:pt idx="8">
                  <c:v>92.58675940962448</c:v>
                </c:pt>
                <c:pt idx="9">
                  <c:v>99.70881782574943</c:v>
                </c:pt>
                <c:pt idx="10">
                  <c:v>106.83087624187439</c:v>
                </c:pt>
                <c:pt idx="11">
                  <c:v>113.95293465799935</c:v>
                </c:pt>
                <c:pt idx="12">
                  <c:v>115.7334492620306</c:v>
                </c:pt>
                <c:pt idx="13">
                  <c:v>117.51396386606184</c:v>
                </c:pt>
                <c:pt idx="14">
                  <c:v>119.29447847009308</c:v>
                </c:pt>
                <c:pt idx="15">
                  <c:v>121.07499307412432</c:v>
                </c:pt>
                <c:pt idx="16">
                  <c:v>122.09242999071358</c:v>
                </c:pt>
                <c:pt idx="17">
                  <c:v>122.85550767815556</c:v>
                </c:pt>
                <c:pt idx="18">
                  <c:v>124.6360222821868</c:v>
                </c:pt>
                <c:pt idx="19">
                  <c:v>126.41653688621804</c:v>
                </c:pt>
                <c:pt idx="20">
                  <c:v>128.19705149024927</c:v>
                </c:pt>
                <c:pt idx="21">
                  <c:v>129.97756609428052</c:v>
                </c:pt>
                <c:pt idx="22">
                  <c:v>131.75808069831174</c:v>
                </c:pt>
                <c:pt idx="23">
                  <c:v>135.31910990637422</c:v>
                </c:pt>
                <c:pt idx="24">
                  <c:v>142.4411683224992</c:v>
                </c:pt>
                <c:pt idx="25">
                  <c:v>160.2463143628116</c:v>
                </c:pt>
                <c:pt idx="26">
                  <c:v>178.051460403124</c:v>
                </c:pt>
              </c:numCache>
            </c:numRef>
          </c:yVal>
          <c:smooth val="0"/>
        </c:ser>
        <c:ser>
          <c:idx val="1"/>
          <c:order val="1"/>
          <c:tx>
            <c:v>DB1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'CHAP10-1'!$A$148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'CHAP10-1'!$A$149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'CHAP10-1'!$A$150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'CHAP10-1'!$A$151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'CHAP10-1'!$A$152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'CHAP10-1'!$A$153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'CHAP10-1'!$A$154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'CHAP10-1'!$A$155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'CHAP10-1'!$A$156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'CHAP10-1'!$A$157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'CHAP10-1'!$A$158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'CHAP10-1'!$A$159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'CHAP10-1'!$A$160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'CHAP10-1'!$A$161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'CHAP10-1'!$A$162</c:f>
                  <c:strCache>
                    <c:ptCount val="1"/>
                    <c:pt idx="0">
                      <c:v>  DB1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'CHAP10-1'!$F$42:$F$68</c:f>
              <c:numCache>
                <c:ptCount val="27"/>
                <c:pt idx="0">
                  <c:v>3.5610292080624796E-07</c:v>
                </c:pt>
                <c:pt idx="1">
                  <c:v>14.244116832249919</c:v>
                </c:pt>
                <c:pt idx="2">
                  <c:v>28.488233664499838</c:v>
                </c:pt>
                <c:pt idx="3">
                  <c:v>42.73235049674976</c:v>
                </c:pt>
                <c:pt idx="4">
                  <c:v>56.976467328999675</c:v>
                </c:pt>
                <c:pt idx="5">
                  <c:v>71.2205841612496</c:v>
                </c:pt>
                <c:pt idx="6">
                  <c:v>78.34264257737456</c:v>
                </c:pt>
                <c:pt idx="7">
                  <c:v>85.46470099349952</c:v>
                </c:pt>
                <c:pt idx="8">
                  <c:v>92.58675940962448</c:v>
                </c:pt>
                <c:pt idx="9">
                  <c:v>99.70881782574943</c:v>
                </c:pt>
                <c:pt idx="10">
                  <c:v>106.83087624187439</c:v>
                </c:pt>
                <c:pt idx="11">
                  <c:v>113.95293465799935</c:v>
                </c:pt>
                <c:pt idx="12">
                  <c:v>115.7334492620306</c:v>
                </c:pt>
                <c:pt idx="13">
                  <c:v>117.51396386606184</c:v>
                </c:pt>
                <c:pt idx="14">
                  <c:v>119.29447847009308</c:v>
                </c:pt>
                <c:pt idx="15">
                  <c:v>121.07499307412432</c:v>
                </c:pt>
                <c:pt idx="16">
                  <c:v>122.09242999071358</c:v>
                </c:pt>
                <c:pt idx="17">
                  <c:v>122.85550767815556</c:v>
                </c:pt>
                <c:pt idx="18">
                  <c:v>124.6360222821868</c:v>
                </c:pt>
                <c:pt idx="19">
                  <c:v>126.41653688621804</c:v>
                </c:pt>
                <c:pt idx="20">
                  <c:v>128.19705149024927</c:v>
                </c:pt>
                <c:pt idx="21">
                  <c:v>129.97756609428052</c:v>
                </c:pt>
                <c:pt idx="22">
                  <c:v>131.75808069831174</c:v>
                </c:pt>
                <c:pt idx="23">
                  <c:v>135.31910990637422</c:v>
                </c:pt>
                <c:pt idx="24">
                  <c:v>142.4411683224992</c:v>
                </c:pt>
                <c:pt idx="25">
                  <c:v>160.2463143628116</c:v>
                </c:pt>
                <c:pt idx="26">
                  <c:v>178.051460403124</c:v>
                </c:pt>
              </c:numCache>
            </c:numRef>
          </c:yVal>
          <c:smooth val="0"/>
        </c:ser>
        <c:ser>
          <c:idx val="2"/>
          <c:order val="2"/>
          <c:tx>
            <c:v>B0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'CHAP10-1'!$B$148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'CHAP10-1'!$B$149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'CHAP10-1'!$B$150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'CHAP10-1'!$B$151</c:f>
                  <c:strCache>
                    <c:ptCount val="1"/>
                    <c:pt idx="0">
                      <c:v>B0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'CHAP10-1'!$I$42:$I$68</c:f>
              <c:numCache>
                <c:ptCount val="2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v>B1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'CHAP10-1'!$C$148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'CHAP10-1'!$C$149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'CHAP10-1'!$C$150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'CHAP10-1'!$C$151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'CHAP10-1'!$C$152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'CHAP10-1'!$C$153</c:f>
                  <c:strCache>
                    <c:ptCount val="1"/>
                    <c:pt idx="0">
                      <c:v> B1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'CHAP10-1'!$A$42:$A$68</c:f>
              <c:numCache>
                <c:ptCount val="27"/>
                <c:pt idx="0">
                  <c:v>1E-06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325</c:v>
                </c:pt>
                <c:pt idx="13">
                  <c:v>330</c:v>
                </c:pt>
                <c:pt idx="14">
                  <c:v>335</c:v>
                </c:pt>
                <c:pt idx="15">
                  <c:v>340</c:v>
                </c:pt>
                <c:pt idx="16">
                  <c:v>342.85714285714283</c:v>
                </c:pt>
                <c:pt idx="17">
                  <c:v>345</c:v>
                </c:pt>
                <c:pt idx="18">
                  <c:v>350</c:v>
                </c:pt>
                <c:pt idx="19">
                  <c:v>355</c:v>
                </c:pt>
                <c:pt idx="20">
                  <c:v>360</c:v>
                </c:pt>
                <c:pt idx="21">
                  <c:v>365</c:v>
                </c:pt>
                <c:pt idx="22">
                  <c:v>370</c:v>
                </c:pt>
                <c:pt idx="23">
                  <c:v>380</c:v>
                </c:pt>
                <c:pt idx="24">
                  <c:v>400</c:v>
                </c:pt>
                <c:pt idx="25">
                  <c:v>450</c:v>
                </c:pt>
                <c:pt idx="26">
                  <c:v>500</c:v>
                </c:pt>
              </c:numCache>
            </c:numRef>
          </c:xVal>
          <c:yVal>
            <c:numRef>
              <c:f>'CHAP10-1'!$H$42:$H$68</c:f>
              <c:numCache>
                <c:ptCount val="2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</c:numCache>
            </c:numRef>
          </c:yVal>
          <c:smooth val="0"/>
        </c:ser>
        <c:axId val="51545"/>
        <c:axId val="463906"/>
      </c:scatterChart>
      <c:valAx>
        <c:axId val="5154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Stock de Dinero (M)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3906"/>
        <c:crosses val="autoZero"/>
        <c:crossBetween val="midCat"/>
        <c:dispUnits/>
      </c:valAx>
      <c:valAx>
        <c:axId val="46390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Base Monetaria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725"/>
          <c:y val="0.956"/>
          <c:w val="0.25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70"/>
  <sheetViews>
    <sheetView showGridLines="0" tabSelected="1" zoomScalePageLayoutView="0" workbookViewId="0" topLeftCell="A1">
      <selection activeCell="A2" sqref="A2"/>
    </sheetView>
  </sheetViews>
  <sheetFormatPr defaultColWidth="9.625" defaultRowHeight="12.75"/>
  <cols>
    <col min="1" max="1" width="15.375" style="0" customWidth="1"/>
    <col min="2" max="2" width="17.50390625" style="0" customWidth="1"/>
    <col min="3" max="9" width="9.625" style="0" customWidth="1"/>
    <col min="10" max="25" width="9.625" style="14" customWidth="1"/>
  </cols>
  <sheetData>
    <row r="1" spans="1:14" ht="12">
      <c r="A1" s="10" t="s">
        <v>293</v>
      </c>
      <c r="B1" s="11"/>
      <c r="C1" s="11"/>
      <c r="D1" s="12" t="s">
        <v>294</v>
      </c>
      <c r="E1" s="11"/>
      <c r="F1" s="11"/>
      <c r="G1" s="11"/>
      <c r="J1" s="13" t="s">
        <v>0</v>
      </c>
      <c r="M1" s="13" t="s">
        <v>1</v>
      </c>
      <c r="N1" s="15" t="s">
        <v>2</v>
      </c>
    </row>
    <row r="2" spans="1:8" ht="12">
      <c r="A2" s="2" t="s">
        <v>301</v>
      </c>
      <c r="E2" s="3" t="s">
        <v>3</v>
      </c>
      <c r="F2" s="3" t="s">
        <v>3</v>
      </c>
      <c r="G2" s="3" t="s">
        <v>3</v>
      </c>
      <c r="H2" s="3" t="s">
        <v>3</v>
      </c>
    </row>
    <row r="3" spans="1:11" ht="12">
      <c r="A3" s="4" t="s">
        <v>4</v>
      </c>
      <c r="B3" s="4" t="s">
        <v>5</v>
      </c>
      <c r="C3" s="4" t="s">
        <v>6</v>
      </c>
      <c r="J3" s="13" t="s">
        <v>7</v>
      </c>
      <c r="K3" s="13" t="s">
        <v>8</v>
      </c>
    </row>
    <row r="4" spans="1:11" ht="12">
      <c r="A4" s="2" t="s">
        <v>9</v>
      </c>
      <c r="K4" s="13" t="s">
        <v>10</v>
      </c>
    </row>
    <row r="5" spans="1:11" ht="12">
      <c r="A5" s="2" t="s">
        <v>11</v>
      </c>
      <c r="K5" s="13" t="s">
        <v>12</v>
      </c>
    </row>
    <row r="6" spans="1:11" ht="12">
      <c r="A6" s="2" t="s">
        <v>13</v>
      </c>
      <c r="K6" s="13" t="s">
        <v>14</v>
      </c>
    </row>
    <row r="7" ht="12">
      <c r="K7" s="13" t="s">
        <v>15</v>
      </c>
    </row>
    <row r="8" ht="12">
      <c r="A8" s="2" t="s">
        <v>16</v>
      </c>
    </row>
    <row r="9" spans="1:11" ht="12">
      <c r="A9" s="2" t="s">
        <v>17</v>
      </c>
      <c r="J9" s="13" t="s">
        <v>18</v>
      </c>
      <c r="K9" s="13" t="s">
        <v>19</v>
      </c>
    </row>
    <row r="10" ht="12">
      <c r="A10" s="2" t="s">
        <v>20</v>
      </c>
    </row>
    <row r="11" spans="1:11" ht="12">
      <c r="A11" s="2" t="s">
        <v>21</v>
      </c>
      <c r="J11" s="13" t="s">
        <v>22</v>
      </c>
      <c r="K11" s="13" t="s">
        <v>23</v>
      </c>
    </row>
    <row r="12" spans="1:11" ht="12">
      <c r="A12" s="2" t="s">
        <v>24</v>
      </c>
      <c r="K12" s="13" t="s">
        <v>25</v>
      </c>
    </row>
    <row r="13" ht="12">
      <c r="A13" s="2" t="s">
        <v>26</v>
      </c>
    </row>
    <row r="14" spans="10:11" ht="12">
      <c r="J14" s="13" t="s">
        <v>27</v>
      </c>
      <c r="K14" s="13" t="s">
        <v>28</v>
      </c>
    </row>
    <row r="15" ht="12">
      <c r="A15" s="2" t="s">
        <v>29</v>
      </c>
    </row>
    <row r="16" spans="1:14" ht="12">
      <c r="A16" s="2" t="s">
        <v>30</v>
      </c>
      <c r="J16" s="13" t="s">
        <v>31</v>
      </c>
      <c r="K16" s="13" t="s">
        <v>32</v>
      </c>
      <c r="L16" s="13" t="s">
        <v>33</v>
      </c>
      <c r="M16" s="13" t="s">
        <v>34</v>
      </c>
      <c r="N16" s="13" t="s">
        <v>35</v>
      </c>
    </row>
    <row r="17" spans="11:14" ht="12">
      <c r="K17" s="13" t="s">
        <v>36</v>
      </c>
      <c r="L17" s="13" t="s">
        <v>37</v>
      </c>
      <c r="M17" s="13" t="s">
        <v>38</v>
      </c>
      <c r="N17" s="13" t="s">
        <v>39</v>
      </c>
    </row>
    <row r="18" spans="11:14" ht="12">
      <c r="K18" s="13" t="s">
        <v>40</v>
      </c>
      <c r="L18" s="13" t="s">
        <v>40</v>
      </c>
      <c r="M18" s="13" t="s">
        <v>41</v>
      </c>
      <c r="N18" s="13" t="s">
        <v>42</v>
      </c>
    </row>
    <row r="19" spans="11:12" ht="12">
      <c r="K19" s="13" t="s">
        <v>43</v>
      </c>
      <c r="L19" s="13" t="s">
        <v>44</v>
      </c>
    </row>
    <row r="20" spans="5:12" ht="12">
      <c r="E20" s="1"/>
      <c r="J20" s="13" t="s">
        <v>45</v>
      </c>
      <c r="K20" s="13" t="s">
        <v>46</v>
      </c>
      <c r="L20" s="13" t="s">
        <v>47</v>
      </c>
    </row>
    <row r="21" spans="1:12" ht="12">
      <c r="A21" s="4" t="s">
        <v>4</v>
      </c>
      <c r="B21" s="4" t="s">
        <v>48</v>
      </c>
      <c r="C21" s="4" t="s">
        <v>49</v>
      </c>
      <c r="D21" s="4" t="s">
        <v>50</v>
      </c>
      <c r="F21" s="20" t="s">
        <v>51</v>
      </c>
      <c r="G21" s="21"/>
      <c r="H21" s="21"/>
      <c r="L21" s="13" t="s">
        <v>15</v>
      </c>
    </row>
    <row r="22" spans="1:8" ht="12">
      <c r="A22" s="5" t="s">
        <v>52</v>
      </c>
      <c r="F22" s="21"/>
      <c r="G22" s="43" t="s">
        <v>53</v>
      </c>
      <c r="H22" s="33" t="s">
        <v>54</v>
      </c>
    </row>
    <row r="23" spans="1:11" ht="12">
      <c r="A23" s="2" t="s">
        <v>55</v>
      </c>
      <c r="F23" s="22" t="s">
        <v>56</v>
      </c>
      <c r="G23" s="44">
        <v>600</v>
      </c>
      <c r="H23" s="34">
        <v>600</v>
      </c>
      <c r="I23" s="8">
        <v>200</v>
      </c>
      <c r="J23" s="13" t="s">
        <v>57</v>
      </c>
      <c r="K23" s="13" t="s">
        <v>58</v>
      </c>
    </row>
    <row r="24" spans="1:11" ht="12">
      <c r="A24" s="2" t="s">
        <v>59</v>
      </c>
      <c r="F24" s="22" t="s">
        <v>60</v>
      </c>
      <c r="G24" s="44">
        <v>1</v>
      </c>
      <c r="H24" s="34">
        <v>1</v>
      </c>
      <c r="I24" s="8">
        <v>0.5</v>
      </c>
      <c r="K24" s="13" t="s">
        <v>61</v>
      </c>
    </row>
    <row r="25" spans="1:11" ht="12">
      <c r="A25" s="86" t="s">
        <v>295</v>
      </c>
      <c r="B25" s="9"/>
      <c r="C25" s="9"/>
      <c r="D25" s="9"/>
      <c r="E25" s="9"/>
      <c r="F25" s="22" t="s">
        <v>62</v>
      </c>
      <c r="G25" s="44">
        <v>100</v>
      </c>
      <c r="H25" s="34">
        <v>100</v>
      </c>
      <c r="I25" s="8">
        <v>45</v>
      </c>
      <c r="K25" s="13" t="s">
        <v>63</v>
      </c>
    </row>
    <row r="26" spans="1:11" ht="12">
      <c r="A26" s="86" t="s">
        <v>299</v>
      </c>
      <c r="B26" s="9"/>
      <c r="C26" s="9"/>
      <c r="D26" s="9"/>
      <c r="E26" s="9"/>
      <c r="F26" s="23" t="s">
        <v>64</v>
      </c>
      <c r="G26" s="45">
        <v>0.15</v>
      </c>
      <c r="H26" s="35">
        <v>0.15</v>
      </c>
      <c r="I26" s="8">
        <v>6</v>
      </c>
      <c r="K26" s="13" t="s">
        <v>65</v>
      </c>
    </row>
    <row r="27" ht="12">
      <c r="K27" s="13" t="s">
        <v>66</v>
      </c>
    </row>
    <row r="28" spans="1:11" ht="12">
      <c r="A28" s="86" t="s">
        <v>296</v>
      </c>
      <c r="F28" s="24" t="s">
        <v>67</v>
      </c>
      <c r="G28" s="25"/>
      <c r="H28" s="25"/>
      <c r="K28" s="13" t="s">
        <v>68</v>
      </c>
    </row>
    <row r="29" spans="2:11" ht="12">
      <c r="B29" s="86" t="s">
        <v>297</v>
      </c>
      <c r="F29" s="25"/>
      <c r="G29" s="46" t="s">
        <v>53</v>
      </c>
      <c r="H29" s="36" t="s">
        <v>54</v>
      </c>
      <c r="K29" s="13" t="s">
        <v>69</v>
      </c>
    </row>
    <row r="30" spans="6:11" ht="12">
      <c r="F30" s="26" t="s">
        <v>70</v>
      </c>
      <c r="G30" s="47">
        <v>0.6</v>
      </c>
      <c r="H30" s="37">
        <v>0.6</v>
      </c>
      <c r="K30" s="13" t="s">
        <v>71</v>
      </c>
    </row>
    <row r="31" spans="1:11" ht="12">
      <c r="A31" s="91" t="s">
        <v>72</v>
      </c>
      <c r="B31" s="29" t="s">
        <v>73</v>
      </c>
      <c r="C31" s="30" t="s">
        <v>74</v>
      </c>
      <c r="D31" s="30" t="s">
        <v>75</v>
      </c>
      <c r="E31" s="31" t="s">
        <v>76</v>
      </c>
      <c r="F31" s="26" t="s">
        <v>77</v>
      </c>
      <c r="G31" s="47">
        <v>18</v>
      </c>
      <c r="H31" s="37">
        <v>18</v>
      </c>
      <c r="K31" s="13" t="s">
        <v>78</v>
      </c>
    </row>
    <row r="32" spans="1:11" ht="12">
      <c r="A32" s="87" t="s">
        <v>79</v>
      </c>
      <c r="B32" s="88">
        <f>IF(C91&gt;A92,A92,C91)</f>
        <v>280.8176910585044</v>
      </c>
      <c r="C32" s="89">
        <f>(G30*G23-B32)/G31</f>
        <v>4.3990171634164215</v>
      </c>
      <c r="D32" s="89">
        <f>($G$32+1)/($G$32+$G$34)</f>
        <v>2.808176910585044</v>
      </c>
      <c r="E32" s="90">
        <f>G23/B32</f>
        <v>2.136617524837488</v>
      </c>
      <c r="F32" s="26" t="s">
        <v>80</v>
      </c>
      <c r="G32" s="47">
        <v>0.2</v>
      </c>
      <c r="H32" s="37">
        <v>0.2</v>
      </c>
      <c r="K32" s="13" t="s">
        <v>81</v>
      </c>
    </row>
    <row r="33" spans="1:11" ht="12">
      <c r="A33" s="39" t="s">
        <v>82</v>
      </c>
      <c r="B33" s="40">
        <f>IF($E$90&gt;$E$92,$E$92,$E$90)</f>
        <v>280.8176910585044</v>
      </c>
      <c r="C33" s="41">
        <f>(H30*H23-B33)/H31</f>
        <v>4.3990171634164215</v>
      </c>
      <c r="D33" s="41">
        <f>($H$32+1)/($H$32+$H$34)</f>
        <v>2.808176910585044</v>
      </c>
      <c r="E33" s="42">
        <f>H23/B33</f>
        <v>2.136617524837488</v>
      </c>
      <c r="F33" s="93" t="s">
        <v>3</v>
      </c>
      <c r="G33" s="93" t="s">
        <v>3</v>
      </c>
      <c r="H33" s="93" t="s">
        <v>3</v>
      </c>
      <c r="K33" s="13" t="s">
        <v>83</v>
      </c>
    </row>
    <row r="34" spans="1:11" ht="12">
      <c r="A34" s="32" t="s">
        <v>3</v>
      </c>
      <c r="B34" s="32" t="s">
        <v>3</v>
      </c>
      <c r="C34" s="32" t="s">
        <v>3</v>
      </c>
      <c r="D34" s="32" t="s">
        <v>3</v>
      </c>
      <c r="E34" s="32" t="s">
        <v>3</v>
      </c>
      <c r="F34" s="27" t="s">
        <v>84</v>
      </c>
      <c r="G34" s="48">
        <f>IF((1/$C$32)&gt;$G$26,(1/$C$32),$G$26)</f>
        <v>0.2273235049674976</v>
      </c>
      <c r="H34" s="38">
        <f>IF((1/$C$33)&gt;$H$26,(1/$C$33),$H$26)</f>
        <v>0.2273235049674976</v>
      </c>
      <c r="K34" s="13" t="s">
        <v>85</v>
      </c>
    </row>
    <row r="35" spans="1:11" ht="12">
      <c r="A35" s="7"/>
      <c r="K35" s="13" t="s">
        <v>86</v>
      </c>
    </row>
    <row r="36" spans="1:11" ht="12">
      <c r="A36" s="7"/>
      <c r="K36" s="13" t="s">
        <v>87</v>
      </c>
    </row>
    <row r="37" spans="1:11" ht="12">
      <c r="A37" s="7"/>
      <c r="K37" s="13" t="s">
        <v>88</v>
      </c>
    </row>
    <row r="38" spans="1:11" ht="12">
      <c r="A38" s="7"/>
      <c r="K38" s="13" t="s">
        <v>89</v>
      </c>
    </row>
    <row r="39" spans="2:11" ht="12">
      <c r="B39" s="94"/>
      <c r="C39" s="95" t="s">
        <v>300</v>
      </c>
      <c r="D39" s="94"/>
      <c r="E39" s="94"/>
      <c r="F39" s="7"/>
      <c r="K39" s="13" t="s">
        <v>90</v>
      </c>
    </row>
    <row r="40" spans="1:11" ht="12">
      <c r="A40" s="17" t="s">
        <v>91</v>
      </c>
      <c r="B40" s="51" t="s">
        <v>92</v>
      </c>
      <c r="C40" s="52" t="s">
        <v>93</v>
      </c>
      <c r="D40" s="57" t="s">
        <v>94</v>
      </c>
      <c r="E40" s="58" t="s">
        <v>95</v>
      </c>
      <c r="F40" s="63" t="s">
        <v>96</v>
      </c>
      <c r="G40" s="64" t="s">
        <v>97</v>
      </c>
      <c r="H40" s="69" t="s">
        <v>98</v>
      </c>
      <c r="I40" s="70" t="s">
        <v>99</v>
      </c>
      <c r="K40" s="13" t="s">
        <v>100</v>
      </c>
    </row>
    <row r="41" spans="1:11" ht="12">
      <c r="A41" s="19" t="s">
        <v>101</v>
      </c>
      <c r="B41" s="53" t="s">
        <v>3</v>
      </c>
      <c r="C41" s="54" t="s">
        <v>3</v>
      </c>
      <c r="D41" s="59" t="s">
        <v>3</v>
      </c>
      <c r="E41" s="60" t="s">
        <v>3</v>
      </c>
      <c r="F41" s="65" t="s">
        <v>3</v>
      </c>
      <c r="G41" s="66" t="s">
        <v>3</v>
      </c>
      <c r="H41" s="71" t="s">
        <v>3</v>
      </c>
      <c r="I41" s="72" t="s">
        <v>3</v>
      </c>
      <c r="K41" s="13" t="s">
        <v>102</v>
      </c>
    </row>
    <row r="42" spans="1:11" ht="12">
      <c r="A42" s="50">
        <v>1E-06</v>
      </c>
      <c r="B42" s="55">
        <f aca="true" t="shared" si="0" ref="B42:B68">($G$30*$G$23-A42)/$G$31</f>
        <v>19.999999944444443</v>
      </c>
      <c r="C42" s="56">
        <f aca="true" t="shared" si="1" ref="C42:C68">($H$30*$H$23-A42)/$H$31</f>
        <v>19.999999944444443</v>
      </c>
      <c r="D42" s="61">
        <f aca="true" t="shared" si="2" ref="D42:D68">IF(A42&gt;$A$92,999,+A42/(($G$32+1)*$G$25/$G$24-$G$32*A42))</f>
        <v>8.333333347222222E-09</v>
      </c>
      <c r="E42" s="62">
        <f aca="true" t="shared" si="3" ref="E42:E68">IF(A42&gt;$E$92,999,+A42/(($H$32+1)*$H$25/$H$24-$H$32*A42))</f>
        <v>8.333333347222222E-09</v>
      </c>
      <c r="F42" s="67">
        <f aca="true" t="shared" si="4" ref="F42:F68">A42/$D$32</f>
        <v>3.5610292080624796E-07</v>
      </c>
      <c r="G42" s="68">
        <f aca="true" t="shared" si="5" ref="G42:G68">A42/$D$33</f>
        <v>3.5610292080624796E-07</v>
      </c>
      <c r="H42" s="73">
        <f aca="true" t="shared" si="6" ref="H42:H68">$G$25</f>
        <v>100</v>
      </c>
      <c r="I42" s="74">
        <f aca="true" t="shared" si="7" ref="I42:I68">$H$25</f>
        <v>100</v>
      </c>
      <c r="K42" s="13" t="s">
        <v>103</v>
      </c>
    </row>
    <row r="43" spans="1:11" ht="12">
      <c r="A43" s="18">
        <v>40</v>
      </c>
      <c r="B43" s="55">
        <f t="shared" si="0"/>
        <v>17.77777777777778</v>
      </c>
      <c r="C43" s="56">
        <f t="shared" si="1"/>
        <v>17.77777777777778</v>
      </c>
      <c r="D43" s="61">
        <f t="shared" si="2"/>
        <v>0.35714285714285715</v>
      </c>
      <c r="E43" s="62">
        <f t="shared" si="3"/>
        <v>0.35714285714285715</v>
      </c>
      <c r="F43" s="67">
        <f t="shared" si="4"/>
        <v>14.244116832249919</v>
      </c>
      <c r="G43" s="68">
        <f t="shared" si="5"/>
        <v>14.244116832249919</v>
      </c>
      <c r="H43" s="73">
        <f t="shared" si="6"/>
        <v>100</v>
      </c>
      <c r="I43" s="74">
        <f t="shared" si="7"/>
        <v>100</v>
      </c>
      <c r="K43" s="13" t="s">
        <v>104</v>
      </c>
    </row>
    <row r="44" spans="1:11" ht="12">
      <c r="A44" s="18">
        <v>80</v>
      </c>
      <c r="B44" s="55">
        <f t="shared" si="0"/>
        <v>15.555555555555555</v>
      </c>
      <c r="C44" s="56">
        <f t="shared" si="1"/>
        <v>15.555555555555555</v>
      </c>
      <c r="D44" s="61">
        <f t="shared" si="2"/>
        <v>0.7692307692307693</v>
      </c>
      <c r="E44" s="62">
        <f t="shared" si="3"/>
        <v>0.7692307692307693</v>
      </c>
      <c r="F44" s="67">
        <f t="shared" si="4"/>
        <v>28.488233664499838</v>
      </c>
      <c r="G44" s="68">
        <f t="shared" si="5"/>
        <v>28.488233664499838</v>
      </c>
      <c r="H44" s="73">
        <f t="shared" si="6"/>
        <v>100</v>
      </c>
      <c r="I44" s="74">
        <f t="shared" si="7"/>
        <v>100</v>
      </c>
      <c r="K44" s="13" t="s">
        <v>105</v>
      </c>
    </row>
    <row r="45" spans="1:11" ht="12">
      <c r="A45" s="18">
        <v>120</v>
      </c>
      <c r="B45" s="55">
        <f t="shared" si="0"/>
        <v>13.333333333333332</v>
      </c>
      <c r="C45" s="56">
        <f t="shared" si="1"/>
        <v>13.333333333333332</v>
      </c>
      <c r="D45" s="61">
        <f t="shared" si="2"/>
        <v>1.25</v>
      </c>
      <c r="E45" s="62">
        <f t="shared" si="3"/>
        <v>1.25</v>
      </c>
      <c r="F45" s="67">
        <f t="shared" si="4"/>
        <v>42.73235049674976</v>
      </c>
      <c r="G45" s="68">
        <f t="shared" si="5"/>
        <v>42.73235049674976</v>
      </c>
      <c r="H45" s="73">
        <f t="shared" si="6"/>
        <v>100</v>
      </c>
      <c r="I45" s="74">
        <f t="shared" si="7"/>
        <v>100</v>
      </c>
      <c r="K45" s="13" t="s">
        <v>106</v>
      </c>
    </row>
    <row r="46" spans="1:11" ht="12">
      <c r="A46" s="18">
        <v>160</v>
      </c>
      <c r="B46" s="55">
        <f t="shared" si="0"/>
        <v>11.11111111111111</v>
      </c>
      <c r="C46" s="56">
        <f t="shared" si="1"/>
        <v>11.11111111111111</v>
      </c>
      <c r="D46" s="61">
        <f t="shared" si="2"/>
        <v>1.8181818181818181</v>
      </c>
      <c r="E46" s="62">
        <f t="shared" si="3"/>
        <v>1.8181818181818181</v>
      </c>
      <c r="F46" s="67">
        <f t="shared" si="4"/>
        <v>56.976467328999675</v>
      </c>
      <c r="G46" s="68">
        <f t="shared" si="5"/>
        <v>56.976467328999675</v>
      </c>
      <c r="H46" s="73">
        <f t="shared" si="6"/>
        <v>100</v>
      </c>
      <c r="I46" s="74">
        <f t="shared" si="7"/>
        <v>100</v>
      </c>
      <c r="K46" s="13" t="s">
        <v>107</v>
      </c>
    </row>
    <row r="47" spans="1:11" ht="12">
      <c r="A47" s="18">
        <v>200</v>
      </c>
      <c r="B47" s="55">
        <f t="shared" si="0"/>
        <v>8.888888888888888</v>
      </c>
      <c r="C47" s="56">
        <f t="shared" si="1"/>
        <v>8.888888888888888</v>
      </c>
      <c r="D47" s="61">
        <f t="shared" si="2"/>
        <v>2.5</v>
      </c>
      <c r="E47" s="62">
        <f t="shared" si="3"/>
        <v>2.5</v>
      </c>
      <c r="F47" s="67">
        <f t="shared" si="4"/>
        <v>71.2205841612496</v>
      </c>
      <c r="G47" s="68">
        <f t="shared" si="5"/>
        <v>71.2205841612496</v>
      </c>
      <c r="H47" s="73">
        <f t="shared" si="6"/>
        <v>100</v>
      </c>
      <c r="I47" s="74">
        <f t="shared" si="7"/>
        <v>100</v>
      </c>
      <c r="K47" s="13" t="s">
        <v>108</v>
      </c>
    </row>
    <row r="48" spans="1:11" ht="12">
      <c r="A48" s="18">
        <v>220</v>
      </c>
      <c r="B48" s="55">
        <f t="shared" si="0"/>
        <v>7.777777777777777</v>
      </c>
      <c r="C48" s="56">
        <f t="shared" si="1"/>
        <v>7.777777777777777</v>
      </c>
      <c r="D48" s="61">
        <f t="shared" si="2"/>
        <v>2.8947368421052633</v>
      </c>
      <c r="E48" s="62">
        <f t="shared" si="3"/>
        <v>2.8947368421052633</v>
      </c>
      <c r="F48" s="67">
        <f t="shared" si="4"/>
        <v>78.34264257737456</v>
      </c>
      <c r="G48" s="68">
        <f t="shared" si="5"/>
        <v>78.34264257737456</v>
      </c>
      <c r="H48" s="73">
        <f t="shared" si="6"/>
        <v>100</v>
      </c>
      <c r="I48" s="74">
        <f t="shared" si="7"/>
        <v>100</v>
      </c>
      <c r="K48" s="13" t="s">
        <v>109</v>
      </c>
    </row>
    <row r="49" spans="1:11" ht="12">
      <c r="A49" s="18">
        <v>240</v>
      </c>
      <c r="B49" s="55">
        <f t="shared" si="0"/>
        <v>6.666666666666666</v>
      </c>
      <c r="C49" s="56">
        <f t="shared" si="1"/>
        <v>6.666666666666666</v>
      </c>
      <c r="D49" s="61">
        <f t="shared" si="2"/>
        <v>3.3333333333333335</v>
      </c>
      <c r="E49" s="62">
        <f t="shared" si="3"/>
        <v>3.3333333333333335</v>
      </c>
      <c r="F49" s="67">
        <f t="shared" si="4"/>
        <v>85.46470099349952</v>
      </c>
      <c r="G49" s="68">
        <f t="shared" si="5"/>
        <v>85.46470099349952</v>
      </c>
      <c r="H49" s="73">
        <f t="shared" si="6"/>
        <v>100</v>
      </c>
      <c r="I49" s="74">
        <f t="shared" si="7"/>
        <v>100</v>
      </c>
      <c r="K49" s="13" t="s">
        <v>110</v>
      </c>
    </row>
    <row r="50" spans="1:11" ht="12">
      <c r="A50" s="18">
        <v>260</v>
      </c>
      <c r="B50" s="55">
        <f t="shared" si="0"/>
        <v>5.5555555555555545</v>
      </c>
      <c r="C50" s="56">
        <f t="shared" si="1"/>
        <v>5.5555555555555545</v>
      </c>
      <c r="D50" s="61">
        <f t="shared" si="2"/>
        <v>3.823529411764706</v>
      </c>
      <c r="E50" s="62">
        <f t="shared" si="3"/>
        <v>3.823529411764706</v>
      </c>
      <c r="F50" s="67">
        <f t="shared" si="4"/>
        <v>92.58675940962448</v>
      </c>
      <c r="G50" s="68">
        <f t="shared" si="5"/>
        <v>92.58675940962448</v>
      </c>
      <c r="H50" s="73">
        <f t="shared" si="6"/>
        <v>100</v>
      </c>
      <c r="I50" s="74">
        <f t="shared" si="7"/>
        <v>100</v>
      </c>
      <c r="K50" s="13" t="s">
        <v>111</v>
      </c>
    </row>
    <row r="51" spans="1:11" ht="12">
      <c r="A51" s="18">
        <v>280</v>
      </c>
      <c r="B51" s="55">
        <f t="shared" si="0"/>
        <v>4.444444444444444</v>
      </c>
      <c r="C51" s="56">
        <f t="shared" si="1"/>
        <v>4.444444444444444</v>
      </c>
      <c r="D51" s="61">
        <f t="shared" si="2"/>
        <v>4.375</v>
      </c>
      <c r="E51" s="62">
        <f t="shared" si="3"/>
        <v>4.375</v>
      </c>
      <c r="F51" s="67">
        <f t="shared" si="4"/>
        <v>99.70881782574943</v>
      </c>
      <c r="G51" s="68">
        <f t="shared" si="5"/>
        <v>99.70881782574943</v>
      </c>
      <c r="H51" s="73">
        <f t="shared" si="6"/>
        <v>100</v>
      </c>
      <c r="I51" s="74">
        <f t="shared" si="7"/>
        <v>100</v>
      </c>
      <c r="K51" s="13" t="s">
        <v>112</v>
      </c>
    </row>
    <row r="52" spans="1:11" ht="12">
      <c r="A52" s="18">
        <v>300</v>
      </c>
      <c r="B52" s="55">
        <f t="shared" si="0"/>
        <v>3.3333333333333326</v>
      </c>
      <c r="C52" s="56">
        <f t="shared" si="1"/>
        <v>3.3333333333333326</v>
      </c>
      <c r="D52" s="61">
        <f t="shared" si="2"/>
        <v>5</v>
      </c>
      <c r="E52" s="62">
        <f t="shared" si="3"/>
        <v>5</v>
      </c>
      <c r="F52" s="67">
        <f t="shared" si="4"/>
        <v>106.83087624187439</v>
      </c>
      <c r="G52" s="68">
        <f t="shared" si="5"/>
        <v>106.83087624187439</v>
      </c>
      <c r="H52" s="73">
        <f t="shared" si="6"/>
        <v>100</v>
      </c>
      <c r="I52" s="74">
        <f t="shared" si="7"/>
        <v>100</v>
      </c>
      <c r="K52" s="13" t="s">
        <v>113</v>
      </c>
    </row>
    <row r="53" spans="1:11" ht="12">
      <c r="A53" s="18">
        <v>320</v>
      </c>
      <c r="B53" s="55">
        <f t="shared" si="0"/>
        <v>2.2222222222222214</v>
      </c>
      <c r="C53" s="56">
        <f t="shared" si="1"/>
        <v>2.2222222222222214</v>
      </c>
      <c r="D53" s="61">
        <f t="shared" si="2"/>
        <v>5.714285714285714</v>
      </c>
      <c r="E53" s="62">
        <f t="shared" si="3"/>
        <v>5.714285714285714</v>
      </c>
      <c r="F53" s="67">
        <f t="shared" si="4"/>
        <v>113.95293465799935</v>
      </c>
      <c r="G53" s="68">
        <f t="shared" si="5"/>
        <v>113.95293465799935</v>
      </c>
      <c r="H53" s="73">
        <f t="shared" si="6"/>
        <v>100</v>
      </c>
      <c r="I53" s="74">
        <f t="shared" si="7"/>
        <v>100</v>
      </c>
      <c r="K53" s="13" t="s">
        <v>114</v>
      </c>
    </row>
    <row r="54" spans="1:11" ht="12">
      <c r="A54" s="18">
        <v>325</v>
      </c>
      <c r="B54" s="55">
        <f t="shared" si="0"/>
        <v>1.9444444444444438</v>
      </c>
      <c r="C54" s="56">
        <f t="shared" si="1"/>
        <v>1.9444444444444438</v>
      </c>
      <c r="D54" s="61">
        <f t="shared" si="2"/>
        <v>5.909090909090909</v>
      </c>
      <c r="E54" s="62">
        <f t="shared" si="3"/>
        <v>5.909090909090909</v>
      </c>
      <c r="F54" s="67">
        <f t="shared" si="4"/>
        <v>115.7334492620306</v>
      </c>
      <c r="G54" s="68">
        <f t="shared" si="5"/>
        <v>115.7334492620306</v>
      </c>
      <c r="H54" s="73">
        <f t="shared" si="6"/>
        <v>100</v>
      </c>
      <c r="I54" s="74">
        <f t="shared" si="7"/>
        <v>100</v>
      </c>
      <c r="K54" s="13" t="s">
        <v>115</v>
      </c>
    </row>
    <row r="55" spans="1:11" ht="12">
      <c r="A55" s="18">
        <v>330</v>
      </c>
      <c r="B55" s="55">
        <f t="shared" si="0"/>
        <v>1.6666666666666659</v>
      </c>
      <c r="C55" s="56">
        <f t="shared" si="1"/>
        <v>1.6666666666666659</v>
      </c>
      <c r="D55" s="61">
        <f t="shared" si="2"/>
        <v>6.111111111111112</v>
      </c>
      <c r="E55" s="62">
        <f t="shared" si="3"/>
        <v>6.111111111111112</v>
      </c>
      <c r="F55" s="67">
        <f t="shared" si="4"/>
        <v>117.51396386606184</v>
      </c>
      <c r="G55" s="68">
        <f t="shared" si="5"/>
        <v>117.51396386606184</v>
      </c>
      <c r="H55" s="73">
        <f t="shared" si="6"/>
        <v>100</v>
      </c>
      <c r="I55" s="74">
        <f t="shared" si="7"/>
        <v>100</v>
      </c>
      <c r="K55" s="13" t="s">
        <v>116</v>
      </c>
    </row>
    <row r="56" spans="1:11" ht="12">
      <c r="A56" s="18">
        <v>335</v>
      </c>
      <c r="B56" s="55">
        <f t="shared" si="0"/>
        <v>1.3888888888888882</v>
      </c>
      <c r="C56" s="56">
        <f t="shared" si="1"/>
        <v>1.3888888888888882</v>
      </c>
      <c r="D56" s="61">
        <f t="shared" si="2"/>
        <v>6.320754716981132</v>
      </c>
      <c r="E56" s="62">
        <f t="shared" si="3"/>
        <v>6.320754716981132</v>
      </c>
      <c r="F56" s="67">
        <f t="shared" si="4"/>
        <v>119.29447847009308</v>
      </c>
      <c r="G56" s="68">
        <f t="shared" si="5"/>
        <v>119.29447847009308</v>
      </c>
      <c r="H56" s="73">
        <f t="shared" si="6"/>
        <v>100</v>
      </c>
      <c r="I56" s="74">
        <f t="shared" si="7"/>
        <v>100</v>
      </c>
      <c r="K56" s="13" t="s">
        <v>117</v>
      </c>
    </row>
    <row r="57" spans="1:11" ht="12">
      <c r="A57" s="50">
        <v>340</v>
      </c>
      <c r="B57" s="55">
        <f t="shared" si="0"/>
        <v>1.1111111111111103</v>
      </c>
      <c r="C57" s="56">
        <f t="shared" si="1"/>
        <v>1.1111111111111103</v>
      </c>
      <c r="D57" s="61">
        <f t="shared" si="2"/>
        <v>6.538461538461539</v>
      </c>
      <c r="E57" s="62">
        <f t="shared" si="3"/>
        <v>6.538461538461539</v>
      </c>
      <c r="F57" s="67">
        <f t="shared" si="4"/>
        <v>121.07499307412432</v>
      </c>
      <c r="G57" s="68">
        <f t="shared" si="5"/>
        <v>121.07499307412432</v>
      </c>
      <c r="H57" s="73">
        <f t="shared" si="6"/>
        <v>100</v>
      </c>
      <c r="I57" s="74">
        <f t="shared" si="7"/>
        <v>100</v>
      </c>
      <c r="K57" s="13" t="s">
        <v>118</v>
      </c>
    </row>
    <row r="58" spans="1:9" ht="12">
      <c r="A58" s="50">
        <v>342.85714285714283</v>
      </c>
      <c r="B58" s="55">
        <f t="shared" si="0"/>
        <v>0.952380952380953</v>
      </c>
      <c r="C58" s="56">
        <f t="shared" si="1"/>
        <v>0.952380952380953</v>
      </c>
      <c r="D58" s="61">
        <f t="shared" si="2"/>
        <v>6.666666666666666</v>
      </c>
      <c r="E58" s="62">
        <f t="shared" si="3"/>
        <v>6.666666666666666</v>
      </c>
      <c r="F58" s="67">
        <f t="shared" si="4"/>
        <v>122.09242999071358</v>
      </c>
      <c r="G58" s="68">
        <f t="shared" si="5"/>
        <v>122.09242999071358</v>
      </c>
      <c r="H58" s="73">
        <f t="shared" si="6"/>
        <v>100</v>
      </c>
      <c r="I58" s="74">
        <f t="shared" si="7"/>
        <v>100</v>
      </c>
    </row>
    <row r="59" spans="1:9" ht="12">
      <c r="A59" s="18">
        <v>345</v>
      </c>
      <c r="B59" s="55">
        <f t="shared" si="0"/>
        <v>0.8333333333333326</v>
      </c>
      <c r="C59" s="56">
        <f t="shared" si="1"/>
        <v>0.8333333333333326</v>
      </c>
      <c r="D59" s="61">
        <f t="shared" si="2"/>
        <v>999</v>
      </c>
      <c r="E59" s="62">
        <f t="shared" si="3"/>
        <v>999</v>
      </c>
      <c r="F59" s="67">
        <f t="shared" si="4"/>
        <v>122.85550767815556</v>
      </c>
      <c r="G59" s="68">
        <f t="shared" si="5"/>
        <v>122.85550767815556</v>
      </c>
      <c r="H59" s="73">
        <f t="shared" si="6"/>
        <v>100</v>
      </c>
      <c r="I59" s="74">
        <f t="shared" si="7"/>
        <v>100</v>
      </c>
    </row>
    <row r="60" spans="1:9" ht="12">
      <c r="A60" s="18">
        <v>350</v>
      </c>
      <c r="B60" s="55">
        <f t="shared" si="0"/>
        <v>0.5555555555555548</v>
      </c>
      <c r="C60" s="56">
        <f t="shared" si="1"/>
        <v>0.5555555555555548</v>
      </c>
      <c r="D60" s="61">
        <f t="shared" si="2"/>
        <v>999</v>
      </c>
      <c r="E60" s="62">
        <f t="shared" si="3"/>
        <v>999</v>
      </c>
      <c r="F60" s="67">
        <f t="shared" si="4"/>
        <v>124.6360222821868</v>
      </c>
      <c r="G60" s="68">
        <f t="shared" si="5"/>
        <v>124.6360222821868</v>
      </c>
      <c r="H60" s="73">
        <f t="shared" si="6"/>
        <v>100</v>
      </c>
      <c r="I60" s="74">
        <f t="shared" si="7"/>
        <v>100</v>
      </c>
    </row>
    <row r="61" spans="1:15" ht="12">
      <c r="A61" s="18">
        <v>355</v>
      </c>
      <c r="B61" s="55">
        <f t="shared" si="0"/>
        <v>0.277777777777777</v>
      </c>
      <c r="C61" s="56">
        <f t="shared" si="1"/>
        <v>0.277777777777777</v>
      </c>
      <c r="D61" s="61">
        <f t="shared" si="2"/>
        <v>999</v>
      </c>
      <c r="E61" s="62">
        <f t="shared" si="3"/>
        <v>999</v>
      </c>
      <c r="F61" s="67">
        <f t="shared" si="4"/>
        <v>126.41653688621804</v>
      </c>
      <c r="G61" s="68">
        <f t="shared" si="5"/>
        <v>126.41653688621804</v>
      </c>
      <c r="H61" s="73">
        <f t="shared" si="6"/>
        <v>100</v>
      </c>
      <c r="I61" s="74">
        <f t="shared" si="7"/>
        <v>100</v>
      </c>
      <c r="J61" s="13" t="s">
        <v>119</v>
      </c>
      <c r="K61" s="13" t="s">
        <v>120</v>
      </c>
      <c r="L61" s="13" t="s">
        <v>121</v>
      </c>
      <c r="M61" s="13" t="s">
        <v>122</v>
      </c>
      <c r="N61" s="13" t="s">
        <v>123</v>
      </c>
      <c r="O61" s="13" t="s">
        <v>124</v>
      </c>
    </row>
    <row r="62" spans="1:15" ht="12">
      <c r="A62" s="18">
        <v>360</v>
      </c>
      <c r="B62" s="55">
        <f t="shared" si="0"/>
        <v>-7.401486830834377E-16</v>
      </c>
      <c r="C62" s="56">
        <f t="shared" si="1"/>
        <v>-7.401486830834377E-16</v>
      </c>
      <c r="D62" s="61">
        <f t="shared" si="2"/>
        <v>999</v>
      </c>
      <c r="E62" s="62">
        <f t="shared" si="3"/>
        <v>999</v>
      </c>
      <c r="F62" s="67">
        <f t="shared" si="4"/>
        <v>128.19705149024927</v>
      </c>
      <c r="G62" s="68">
        <f t="shared" si="5"/>
        <v>128.19705149024927</v>
      </c>
      <c r="H62" s="73">
        <f t="shared" si="6"/>
        <v>100</v>
      </c>
      <c r="I62" s="74">
        <f t="shared" si="7"/>
        <v>100</v>
      </c>
      <c r="K62" s="13" t="s">
        <v>125</v>
      </c>
      <c r="L62" s="13" t="s">
        <v>126</v>
      </c>
      <c r="M62" s="13" t="s">
        <v>127</v>
      </c>
      <c r="N62" s="13" t="s">
        <v>128</v>
      </c>
      <c r="O62" s="13" t="s">
        <v>129</v>
      </c>
    </row>
    <row r="63" spans="1:15" ht="12">
      <c r="A63" s="18">
        <v>365</v>
      </c>
      <c r="B63" s="55">
        <f t="shared" si="0"/>
        <v>-0.2777777777777785</v>
      </c>
      <c r="C63" s="56">
        <f t="shared" si="1"/>
        <v>-0.2777777777777785</v>
      </c>
      <c r="D63" s="61">
        <f t="shared" si="2"/>
        <v>999</v>
      </c>
      <c r="E63" s="62">
        <f t="shared" si="3"/>
        <v>999</v>
      </c>
      <c r="F63" s="67">
        <f t="shared" si="4"/>
        <v>129.97756609428052</v>
      </c>
      <c r="G63" s="68">
        <f t="shared" si="5"/>
        <v>129.97756609428052</v>
      </c>
      <c r="H63" s="73">
        <f t="shared" si="6"/>
        <v>100</v>
      </c>
      <c r="I63" s="74">
        <f t="shared" si="7"/>
        <v>100</v>
      </c>
      <c r="J63" s="13" t="s">
        <v>130</v>
      </c>
      <c r="K63" s="13" t="s">
        <v>131</v>
      </c>
      <c r="L63" s="13" t="s">
        <v>132</v>
      </c>
      <c r="M63" s="13" t="s">
        <v>133</v>
      </c>
      <c r="N63" s="13" t="s">
        <v>134</v>
      </c>
      <c r="O63" s="13" t="s">
        <v>15</v>
      </c>
    </row>
    <row r="64" spans="1:14" ht="12">
      <c r="A64" s="18">
        <v>370</v>
      </c>
      <c r="B64" s="55">
        <f t="shared" si="0"/>
        <v>-0.5555555555555562</v>
      </c>
      <c r="C64" s="56">
        <f t="shared" si="1"/>
        <v>-0.5555555555555562</v>
      </c>
      <c r="D64" s="61">
        <f t="shared" si="2"/>
        <v>999</v>
      </c>
      <c r="E64" s="62">
        <f t="shared" si="3"/>
        <v>999</v>
      </c>
      <c r="F64" s="67">
        <f t="shared" si="4"/>
        <v>131.75808069831174</v>
      </c>
      <c r="G64" s="68">
        <f t="shared" si="5"/>
        <v>131.75808069831174</v>
      </c>
      <c r="H64" s="73">
        <f t="shared" si="6"/>
        <v>100</v>
      </c>
      <c r="I64" s="74">
        <f t="shared" si="7"/>
        <v>100</v>
      </c>
      <c r="K64" s="13" t="s">
        <v>135</v>
      </c>
      <c r="L64" s="13" t="s">
        <v>136</v>
      </c>
      <c r="M64" s="13" t="s">
        <v>137</v>
      </c>
      <c r="N64" s="13" t="s">
        <v>138</v>
      </c>
    </row>
    <row r="65" spans="1:14" ht="12">
      <c r="A65" s="18">
        <v>380</v>
      </c>
      <c r="B65" s="55">
        <f t="shared" si="0"/>
        <v>-1.1111111111111118</v>
      </c>
      <c r="C65" s="56">
        <f t="shared" si="1"/>
        <v>-1.1111111111111118</v>
      </c>
      <c r="D65" s="61">
        <f t="shared" si="2"/>
        <v>999</v>
      </c>
      <c r="E65" s="62">
        <f t="shared" si="3"/>
        <v>999</v>
      </c>
      <c r="F65" s="67">
        <f t="shared" si="4"/>
        <v>135.31910990637422</v>
      </c>
      <c r="G65" s="68">
        <f t="shared" si="5"/>
        <v>135.31910990637422</v>
      </c>
      <c r="H65" s="73">
        <f t="shared" si="6"/>
        <v>100</v>
      </c>
      <c r="I65" s="74">
        <f t="shared" si="7"/>
        <v>100</v>
      </c>
      <c r="M65" s="13" t="s">
        <v>136</v>
      </c>
      <c r="N65" s="13" t="s">
        <v>139</v>
      </c>
    </row>
    <row r="66" spans="1:14" ht="12">
      <c r="A66" s="18">
        <v>400</v>
      </c>
      <c r="B66" s="55">
        <f t="shared" si="0"/>
        <v>-2.2222222222222228</v>
      </c>
      <c r="C66" s="56">
        <f t="shared" si="1"/>
        <v>-2.2222222222222228</v>
      </c>
      <c r="D66" s="61">
        <f t="shared" si="2"/>
        <v>999</v>
      </c>
      <c r="E66" s="62">
        <f t="shared" si="3"/>
        <v>999</v>
      </c>
      <c r="F66" s="67">
        <f t="shared" si="4"/>
        <v>142.4411683224992</v>
      </c>
      <c r="G66" s="68">
        <f t="shared" si="5"/>
        <v>142.4411683224992</v>
      </c>
      <c r="H66" s="73">
        <f t="shared" si="6"/>
        <v>100</v>
      </c>
      <c r="I66" s="74">
        <f t="shared" si="7"/>
        <v>100</v>
      </c>
      <c r="N66" s="13" t="s">
        <v>136</v>
      </c>
    </row>
    <row r="67" spans="1:9" ht="12">
      <c r="A67" s="18">
        <v>450</v>
      </c>
      <c r="B67" s="55">
        <f t="shared" si="0"/>
        <v>-5.000000000000001</v>
      </c>
      <c r="C67" s="56">
        <f t="shared" si="1"/>
        <v>-5.000000000000001</v>
      </c>
      <c r="D67" s="61">
        <f t="shared" si="2"/>
        <v>999</v>
      </c>
      <c r="E67" s="62">
        <f t="shared" si="3"/>
        <v>999</v>
      </c>
      <c r="F67" s="67">
        <f t="shared" si="4"/>
        <v>160.2463143628116</v>
      </c>
      <c r="G67" s="68">
        <f t="shared" si="5"/>
        <v>160.2463143628116</v>
      </c>
      <c r="H67" s="73">
        <f t="shared" si="6"/>
        <v>100</v>
      </c>
      <c r="I67" s="74">
        <f t="shared" si="7"/>
        <v>100</v>
      </c>
    </row>
    <row r="68" spans="1:13" ht="12">
      <c r="A68" s="18">
        <v>500</v>
      </c>
      <c r="B68" s="55">
        <f t="shared" si="0"/>
        <v>-7.777777777777779</v>
      </c>
      <c r="C68" s="56">
        <f t="shared" si="1"/>
        <v>-7.777777777777779</v>
      </c>
      <c r="D68" s="61">
        <f t="shared" si="2"/>
        <v>999</v>
      </c>
      <c r="E68" s="62">
        <f t="shared" si="3"/>
        <v>999</v>
      </c>
      <c r="F68" s="67">
        <f t="shared" si="4"/>
        <v>178.051460403124</v>
      </c>
      <c r="G68" s="68">
        <f t="shared" si="5"/>
        <v>178.051460403124</v>
      </c>
      <c r="H68" s="73">
        <f t="shared" si="6"/>
        <v>100</v>
      </c>
      <c r="I68" s="74">
        <f t="shared" si="7"/>
        <v>100</v>
      </c>
      <c r="J68" s="13" t="s">
        <v>140</v>
      </c>
      <c r="K68" s="13" t="s">
        <v>141</v>
      </c>
      <c r="L68" s="13" t="s">
        <v>142</v>
      </c>
      <c r="M68" s="13" t="s">
        <v>143</v>
      </c>
    </row>
    <row r="69" spans="11:13" ht="12">
      <c r="K69" s="13" t="s">
        <v>144</v>
      </c>
      <c r="L69" s="13" t="s">
        <v>145</v>
      </c>
      <c r="M69" s="13" t="s">
        <v>146</v>
      </c>
    </row>
    <row r="70" spans="1:13" ht="12">
      <c r="A70" s="75" t="s">
        <v>147</v>
      </c>
      <c r="B70" s="25"/>
      <c r="C70" s="77" t="s">
        <v>148</v>
      </c>
      <c r="D70" s="78"/>
      <c r="E70" s="81" t="s">
        <v>149</v>
      </c>
      <c r="F70" s="82"/>
      <c r="K70" s="13" t="s">
        <v>150</v>
      </c>
      <c r="L70" s="13" t="s">
        <v>151</v>
      </c>
      <c r="M70" s="13" t="s">
        <v>135</v>
      </c>
    </row>
    <row r="71" spans="1:12" ht="12">
      <c r="A71" s="26" t="s">
        <v>152</v>
      </c>
      <c r="B71" s="26" t="s">
        <v>153</v>
      </c>
      <c r="C71" s="49" t="s">
        <v>152</v>
      </c>
      <c r="D71" s="49" t="s">
        <v>153</v>
      </c>
      <c r="E71" s="83" t="s">
        <v>152</v>
      </c>
      <c r="F71" s="83" t="s">
        <v>153</v>
      </c>
      <c r="K71" s="13" t="s">
        <v>154</v>
      </c>
      <c r="L71" s="13" t="s">
        <v>154</v>
      </c>
    </row>
    <row r="72" spans="1:6" ht="12">
      <c r="A72" s="28">
        <f>($G$30*$G$23-$G$31*$C$33)*$G$24</f>
        <v>280.8176910585044</v>
      </c>
      <c r="B72" s="28">
        <f aca="true" t="shared" si="8" ref="B72:B89">A72/((1+$G$32)*$G$25-$G$32*A72)</f>
        <v>4.399017163416422</v>
      </c>
      <c r="C72" s="79">
        <f aca="true" t="shared" si="9" ref="C72:C89">$G$25*(1+$G$32)/($G$32+1/D72)</f>
        <v>280.8176910585044</v>
      </c>
      <c r="D72" s="79">
        <f>($G$30*$G$23-$B$33)/$G$31</f>
        <v>4.3990171634164215</v>
      </c>
      <c r="E72" s="84">
        <f>(H30*H23-H31*C33)*H24</f>
        <v>280.8176910585044</v>
      </c>
      <c r="F72" s="84">
        <f aca="true" t="shared" si="10" ref="F72:F89">E72/((1+$H$32)*$H$25-$H$32*E72)</f>
        <v>4.399017163416422</v>
      </c>
    </row>
    <row r="73" spans="1:14" ht="12">
      <c r="A73" s="28">
        <f aca="true" t="shared" si="11" ref="A73:A89">($G$30*$G$23-$G$31*B72)*$G$24</f>
        <v>280.8176910585044</v>
      </c>
      <c r="B73" s="28">
        <f t="shared" si="8"/>
        <v>4.399017163416422</v>
      </c>
      <c r="C73" s="79">
        <f t="shared" si="9"/>
        <v>280.8176910585044</v>
      </c>
      <c r="D73" s="79">
        <f aca="true" t="shared" si="12" ref="D73:D89">($G$30*$G$23-C72/$G$24)/$G$31</f>
        <v>4.3990171634164215</v>
      </c>
      <c r="E73" s="84">
        <f aca="true" t="shared" si="13" ref="E73:E89">($H$30*$H$23-$H$31*F72)*$H$24</f>
        <v>280.8176910585044</v>
      </c>
      <c r="F73" s="84">
        <f t="shared" si="10"/>
        <v>4.399017163416422</v>
      </c>
      <c r="J73" s="13" t="s">
        <v>155</v>
      </c>
      <c r="K73" s="13" t="s">
        <v>70</v>
      </c>
      <c r="L73" s="13" t="s">
        <v>77</v>
      </c>
      <c r="M73" s="13" t="s">
        <v>80</v>
      </c>
      <c r="N73" s="13" t="s">
        <v>143</v>
      </c>
    </row>
    <row r="74" spans="1:14" ht="12">
      <c r="A74" s="28">
        <f t="shared" si="11"/>
        <v>280.8176910585044</v>
      </c>
      <c r="B74" s="28">
        <f t="shared" si="8"/>
        <v>4.399017163416422</v>
      </c>
      <c r="C74" s="79">
        <f t="shared" si="9"/>
        <v>280.8176910585044</v>
      </c>
      <c r="D74" s="79">
        <f t="shared" si="12"/>
        <v>4.3990171634164215</v>
      </c>
      <c r="E74" s="84">
        <f t="shared" si="13"/>
        <v>280.8176910585044</v>
      </c>
      <c r="F74" s="84">
        <f t="shared" si="10"/>
        <v>4.399017163416422</v>
      </c>
      <c r="K74" s="13" t="s">
        <v>156</v>
      </c>
      <c r="L74" s="13" t="s">
        <v>157</v>
      </c>
      <c r="M74" s="13" t="s">
        <v>158</v>
      </c>
      <c r="N74" s="13" t="s">
        <v>146</v>
      </c>
    </row>
    <row r="75" spans="1:14" ht="12">
      <c r="A75" s="28">
        <f t="shared" si="11"/>
        <v>280.8176910585044</v>
      </c>
      <c r="B75" s="28">
        <f t="shared" si="8"/>
        <v>4.399017163416422</v>
      </c>
      <c r="C75" s="79">
        <f t="shared" si="9"/>
        <v>280.8176910585044</v>
      </c>
      <c r="D75" s="79">
        <f t="shared" si="12"/>
        <v>4.3990171634164215</v>
      </c>
      <c r="E75" s="84">
        <f t="shared" si="13"/>
        <v>280.8176910585044</v>
      </c>
      <c r="F75" s="84">
        <f t="shared" si="10"/>
        <v>4.399017163416422</v>
      </c>
      <c r="K75" s="13" t="s">
        <v>159</v>
      </c>
      <c r="L75" s="13" t="s">
        <v>160</v>
      </c>
      <c r="M75" s="13" t="s">
        <v>161</v>
      </c>
      <c r="N75" s="13" t="s">
        <v>154</v>
      </c>
    </row>
    <row r="76" spans="1:6" ht="12">
      <c r="A76" s="28">
        <f t="shared" si="11"/>
        <v>280.8176910585044</v>
      </c>
      <c r="B76" s="28">
        <f t="shared" si="8"/>
        <v>4.399017163416422</v>
      </c>
      <c r="C76" s="79">
        <f t="shared" si="9"/>
        <v>280.8176910585044</v>
      </c>
      <c r="D76" s="79">
        <f t="shared" si="12"/>
        <v>4.3990171634164215</v>
      </c>
      <c r="E76" s="84">
        <f t="shared" si="13"/>
        <v>280.8176910585044</v>
      </c>
      <c r="F76" s="84">
        <f t="shared" si="10"/>
        <v>4.399017163416422</v>
      </c>
    </row>
    <row r="77" spans="1:11" ht="12">
      <c r="A77" s="28">
        <f t="shared" si="11"/>
        <v>280.8176910585044</v>
      </c>
      <c r="B77" s="28">
        <f t="shared" si="8"/>
        <v>4.399017163416422</v>
      </c>
      <c r="C77" s="79">
        <f t="shared" si="9"/>
        <v>280.8176910585044</v>
      </c>
      <c r="D77" s="79">
        <f t="shared" si="12"/>
        <v>4.3990171634164215</v>
      </c>
      <c r="E77" s="84">
        <f t="shared" si="13"/>
        <v>280.8176910585044</v>
      </c>
      <c r="F77" s="84">
        <f t="shared" si="10"/>
        <v>4.399017163416422</v>
      </c>
      <c r="J77" s="13" t="s">
        <v>162</v>
      </c>
      <c r="K77" s="13" t="s">
        <v>163</v>
      </c>
    </row>
    <row r="78" spans="1:11" ht="12">
      <c r="A78" s="28">
        <f t="shared" si="11"/>
        <v>280.8176910585044</v>
      </c>
      <c r="B78" s="28">
        <f t="shared" si="8"/>
        <v>4.399017163416422</v>
      </c>
      <c r="C78" s="79">
        <f t="shared" si="9"/>
        <v>280.8176910585044</v>
      </c>
      <c r="D78" s="79">
        <f t="shared" si="12"/>
        <v>4.3990171634164215</v>
      </c>
      <c r="E78" s="84">
        <f t="shared" si="13"/>
        <v>280.8176910585044</v>
      </c>
      <c r="F78" s="84">
        <f t="shared" si="10"/>
        <v>4.399017163416422</v>
      </c>
      <c r="K78" s="13" t="s">
        <v>164</v>
      </c>
    </row>
    <row r="79" spans="1:11" ht="12">
      <c r="A79" s="28">
        <f t="shared" si="11"/>
        <v>280.8176910585044</v>
      </c>
      <c r="B79" s="28">
        <f t="shared" si="8"/>
        <v>4.399017163416422</v>
      </c>
      <c r="C79" s="79">
        <f t="shared" si="9"/>
        <v>280.8176910585044</v>
      </c>
      <c r="D79" s="79">
        <f t="shared" si="12"/>
        <v>4.3990171634164215</v>
      </c>
      <c r="E79" s="84">
        <f t="shared" si="13"/>
        <v>280.8176910585044</v>
      </c>
      <c r="F79" s="84">
        <f t="shared" si="10"/>
        <v>4.399017163416422</v>
      </c>
      <c r="K79" s="13" t="s">
        <v>25</v>
      </c>
    </row>
    <row r="80" spans="1:12" ht="12">
      <c r="A80" s="28">
        <f t="shared" si="11"/>
        <v>280.8176910585044</v>
      </c>
      <c r="B80" s="28">
        <f t="shared" si="8"/>
        <v>4.399017163416422</v>
      </c>
      <c r="C80" s="79">
        <f t="shared" si="9"/>
        <v>280.8176910585044</v>
      </c>
      <c r="D80" s="79">
        <f t="shared" si="12"/>
        <v>4.3990171634164215</v>
      </c>
      <c r="E80" s="84">
        <f t="shared" si="13"/>
        <v>280.8176910585044</v>
      </c>
      <c r="F80" s="84">
        <f t="shared" si="10"/>
        <v>4.399017163416422</v>
      </c>
      <c r="K80" s="16"/>
      <c r="L80" s="16"/>
    </row>
    <row r="81" spans="1:11" ht="12">
      <c r="A81" s="28">
        <f t="shared" si="11"/>
        <v>280.8176910585044</v>
      </c>
      <c r="B81" s="28">
        <f t="shared" si="8"/>
        <v>4.399017163416422</v>
      </c>
      <c r="C81" s="79">
        <f t="shared" si="9"/>
        <v>280.8176910585044</v>
      </c>
      <c r="D81" s="79">
        <f t="shared" si="12"/>
        <v>4.3990171634164215</v>
      </c>
      <c r="E81" s="84">
        <f t="shared" si="13"/>
        <v>280.8176910585044</v>
      </c>
      <c r="F81" s="84">
        <f t="shared" si="10"/>
        <v>4.399017163416422</v>
      </c>
      <c r="J81" s="13" t="s">
        <v>165</v>
      </c>
      <c r="K81" s="13" t="s">
        <v>166</v>
      </c>
    </row>
    <row r="82" spans="1:11" ht="12">
      <c r="A82" s="28">
        <f t="shared" si="11"/>
        <v>280.8176910585044</v>
      </c>
      <c r="B82" s="28">
        <f t="shared" si="8"/>
        <v>4.399017163416422</v>
      </c>
      <c r="C82" s="79">
        <f t="shared" si="9"/>
        <v>280.8176910585044</v>
      </c>
      <c r="D82" s="79">
        <f t="shared" si="12"/>
        <v>4.3990171634164215</v>
      </c>
      <c r="E82" s="84">
        <f t="shared" si="13"/>
        <v>280.8176910585044</v>
      </c>
      <c r="F82" s="84">
        <f t="shared" si="10"/>
        <v>4.399017163416422</v>
      </c>
      <c r="K82" s="13" t="s">
        <v>167</v>
      </c>
    </row>
    <row r="83" spans="1:11" ht="12">
      <c r="A83" s="28">
        <f t="shared" si="11"/>
        <v>280.8176910585044</v>
      </c>
      <c r="B83" s="28">
        <f t="shared" si="8"/>
        <v>4.399017163416422</v>
      </c>
      <c r="C83" s="79">
        <f t="shared" si="9"/>
        <v>280.8176910585044</v>
      </c>
      <c r="D83" s="79">
        <f t="shared" si="12"/>
        <v>4.3990171634164215</v>
      </c>
      <c r="E83" s="84">
        <f t="shared" si="13"/>
        <v>280.8176910585044</v>
      </c>
      <c r="F83" s="84">
        <f t="shared" si="10"/>
        <v>4.399017163416422</v>
      </c>
      <c r="K83" s="13" t="s">
        <v>168</v>
      </c>
    </row>
    <row r="84" spans="1:11" ht="12">
      <c r="A84" s="28">
        <f t="shared" si="11"/>
        <v>280.8176910585044</v>
      </c>
      <c r="B84" s="28">
        <f t="shared" si="8"/>
        <v>4.399017163416422</v>
      </c>
      <c r="C84" s="79">
        <f t="shared" si="9"/>
        <v>280.8176910585044</v>
      </c>
      <c r="D84" s="79">
        <f t="shared" si="12"/>
        <v>4.3990171634164215</v>
      </c>
      <c r="E84" s="84">
        <f t="shared" si="13"/>
        <v>280.8176910585044</v>
      </c>
      <c r="F84" s="84">
        <f t="shared" si="10"/>
        <v>4.399017163416422</v>
      </c>
      <c r="K84" s="13" t="s">
        <v>169</v>
      </c>
    </row>
    <row r="85" spans="1:11" ht="12">
      <c r="A85" s="28">
        <f t="shared" si="11"/>
        <v>280.8176910585044</v>
      </c>
      <c r="B85" s="28">
        <f t="shared" si="8"/>
        <v>4.399017163416422</v>
      </c>
      <c r="C85" s="79">
        <f t="shared" si="9"/>
        <v>280.8176910585044</v>
      </c>
      <c r="D85" s="79">
        <f t="shared" si="12"/>
        <v>4.3990171634164215</v>
      </c>
      <c r="E85" s="84">
        <f t="shared" si="13"/>
        <v>280.8176910585044</v>
      </c>
      <c r="F85" s="84">
        <f t="shared" si="10"/>
        <v>4.399017163416422</v>
      </c>
      <c r="K85" s="13" t="s">
        <v>159</v>
      </c>
    </row>
    <row r="86" spans="1:6" ht="12">
      <c r="A86" s="28">
        <f t="shared" si="11"/>
        <v>280.8176910585044</v>
      </c>
      <c r="B86" s="28">
        <f t="shared" si="8"/>
        <v>4.399017163416422</v>
      </c>
      <c r="C86" s="79">
        <f t="shared" si="9"/>
        <v>280.8176910585044</v>
      </c>
      <c r="D86" s="79">
        <f t="shared" si="12"/>
        <v>4.3990171634164215</v>
      </c>
      <c r="E86" s="84">
        <f t="shared" si="13"/>
        <v>280.8176910585044</v>
      </c>
      <c r="F86" s="84">
        <f t="shared" si="10"/>
        <v>4.399017163416422</v>
      </c>
    </row>
    <row r="87" spans="1:11" ht="12">
      <c r="A87" s="28">
        <f t="shared" si="11"/>
        <v>280.8176910585044</v>
      </c>
      <c r="B87" s="28">
        <f t="shared" si="8"/>
        <v>4.399017163416422</v>
      </c>
      <c r="C87" s="79">
        <f t="shared" si="9"/>
        <v>280.8176910585044</v>
      </c>
      <c r="D87" s="79">
        <f t="shared" si="12"/>
        <v>4.3990171634164215</v>
      </c>
      <c r="E87" s="84">
        <f t="shared" si="13"/>
        <v>280.8176910585044</v>
      </c>
      <c r="F87" s="84">
        <f t="shared" si="10"/>
        <v>4.399017163416422</v>
      </c>
      <c r="J87" s="13" t="s">
        <v>170</v>
      </c>
      <c r="K87" s="13" t="s">
        <v>171</v>
      </c>
    </row>
    <row r="88" spans="1:11" ht="12">
      <c r="A88" s="28">
        <f t="shared" si="11"/>
        <v>280.8176910585044</v>
      </c>
      <c r="B88" s="28">
        <f t="shared" si="8"/>
        <v>4.399017163416422</v>
      </c>
      <c r="C88" s="79">
        <f t="shared" si="9"/>
        <v>280.8176910585044</v>
      </c>
      <c r="D88" s="79">
        <f t="shared" si="12"/>
        <v>4.3990171634164215</v>
      </c>
      <c r="E88" s="84">
        <f t="shared" si="13"/>
        <v>280.8176910585044</v>
      </c>
      <c r="F88" s="84">
        <f t="shared" si="10"/>
        <v>4.399017163416422</v>
      </c>
      <c r="K88" s="13" t="s">
        <v>172</v>
      </c>
    </row>
    <row r="89" spans="1:11" ht="12">
      <c r="A89" s="28">
        <f t="shared" si="11"/>
        <v>280.8176910585044</v>
      </c>
      <c r="B89" s="28">
        <f t="shared" si="8"/>
        <v>4.399017163416422</v>
      </c>
      <c r="C89" s="79">
        <f t="shared" si="9"/>
        <v>280.8176910585044</v>
      </c>
      <c r="D89" s="79">
        <f t="shared" si="12"/>
        <v>4.3990171634164215</v>
      </c>
      <c r="E89" s="84">
        <f t="shared" si="13"/>
        <v>280.8176910585044</v>
      </c>
      <c r="F89" s="84">
        <f t="shared" si="10"/>
        <v>4.399017163416422</v>
      </c>
      <c r="K89" s="13" t="s">
        <v>168</v>
      </c>
    </row>
    <row r="90" spans="1:11" ht="12">
      <c r="A90" s="76">
        <f>0.5*(A88+A89)/$G$24</f>
        <v>280.8176910585044</v>
      </c>
      <c r="B90" s="76"/>
      <c r="C90" s="80">
        <f>0.5*(C88+C89)/$G$24</f>
        <v>280.8176910585044</v>
      </c>
      <c r="D90" s="80"/>
      <c r="E90" s="85">
        <f>0.5*(E88+E89)/$H$24</f>
        <v>280.8176910585044</v>
      </c>
      <c r="F90" s="81" t="s">
        <v>173</v>
      </c>
      <c r="K90" s="13" t="s">
        <v>174</v>
      </c>
    </row>
    <row r="91" spans="1:11" ht="12">
      <c r="A91" s="76"/>
      <c r="B91" s="76"/>
      <c r="C91" s="80">
        <f>IF(ABS(A89-A88)&lt;ABS(C89-C88),A90,C90)</f>
        <v>280.8176910585044</v>
      </c>
      <c r="D91" s="77" t="s">
        <v>175</v>
      </c>
      <c r="E91" s="85"/>
      <c r="F91" s="82"/>
      <c r="K91" s="13" t="s">
        <v>160</v>
      </c>
    </row>
    <row r="92" spans="1:6" ht="12">
      <c r="A92" s="76">
        <f>G25*(G32+1)/(G32+G26)/G24</f>
        <v>342.85714285714283</v>
      </c>
      <c r="B92" s="75" t="s">
        <v>176</v>
      </c>
      <c r="C92" s="77" t="s">
        <v>177</v>
      </c>
      <c r="D92" s="77" t="s">
        <v>178</v>
      </c>
      <c r="E92" s="85">
        <f>H25*(H32+1)/(H32+H26)/H24</f>
        <v>342.85714285714283</v>
      </c>
      <c r="F92" s="82"/>
    </row>
    <row r="93" spans="1:11" ht="12">
      <c r="A93" s="4" t="s">
        <v>4</v>
      </c>
      <c r="J93" s="13" t="s">
        <v>179</v>
      </c>
      <c r="K93" s="13" t="s">
        <v>180</v>
      </c>
    </row>
    <row r="94" spans="1:11" ht="12">
      <c r="A94" s="3" t="s">
        <v>3</v>
      </c>
      <c r="B94" s="3" t="s">
        <v>3</v>
      </c>
      <c r="C94" s="3" t="s">
        <v>3</v>
      </c>
      <c r="D94" s="3" t="s">
        <v>3</v>
      </c>
      <c r="K94" s="13" t="s">
        <v>181</v>
      </c>
    </row>
    <row r="95" spans="1:11" ht="12">
      <c r="A95" s="2" t="s">
        <v>182</v>
      </c>
      <c r="D95" s="7">
        <v>0.5</v>
      </c>
      <c r="K95" s="13" t="s">
        <v>168</v>
      </c>
    </row>
    <row r="96" spans="1:11" ht="12">
      <c r="A96" s="2" t="s">
        <v>183</v>
      </c>
      <c r="K96" s="13" t="s">
        <v>184</v>
      </c>
    </row>
    <row r="97" spans="1:11" ht="12">
      <c r="A97" s="3" t="s">
        <v>3</v>
      </c>
      <c r="B97" s="3" t="s">
        <v>3</v>
      </c>
      <c r="C97" s="3" t="s">
        <v>3</v>
      </c>
      <c r="D97" s="3" t="s">
        <v>3</v>
      </c>
      <c r="K97" s="13" t="s">
        <v>161</v>
      </c>
    </row>
    <row r="98" spans="1:4" ht="12">
      <c r="A98" s="2" t="s">
        <v>185</v>
      </c>
      <c r="C98" s="6" t="s">
        <v>186</v>
      </c>
      <c r="D98" s="6" t="s">
        <v>187</v>
      </c>
    </row>
    <row r="99" spans="1:11" ht="12">
      <c r="A99" s="2" t="s">
        <v>188</v>
      </c>
      <c r="C99" s="7">
        <v>0.45</v>
      </c>
      <c r="D99" s="7">
        <v>0.85</v>
      </c>
      <c r="J99" s="13" t="s">
        <v>189</v>
      </c>
      <c r="K99" s="13" t="s">
        <v>190</v>
      </c>
    </row>
    <row r="100" spans="1:11" ht="12">
      <c r="A100" s="2" t="s">
        <v>191</v>
      </c>
      <c r="C100" s="7">
        <v>12</v>
      </c>
      <c r="D100" s="7">
        <v>24</v>
      </c>
      <c r="K100" s="13" t="s">
        <v>192</v>
      </c>
    </row>
    <row r="101" spans="1:11" ht="12">
      <c r="A101" s="92" t="s">
        <v>298</v>
      </c>
      <c r="C101" s="7">
        <v>0.15</v>
      </c>
      <c r="D101" s="7">
        <v>0.25</v>
      </c>
      <c r="K101" s="13" t="s">
        <v>168</v>
      </c>
    </row>
    <row r="102" spans="1:11" ht="12">
      <c r="A102" s="3" t="s">
        <v>3</v>
      </c>
      <c r="B102" s="3" t="s">
        <v>3</v>
      </c>
      <c r="C102" s="3" t="s">
        <v>3</v>
      </c>
      <c r="D102" s="3" t="s">
        <v>3</v>
      </c>
      <c r="K102" s="13" t="s">
        <v>193</v>
      </c>
    </row>
    <row r="103" ht="12">
      <c r="K103" s="13" t="s">
        <v>194</v>
      </c>
    </row>
    <row r="105" spans="10:11" ht="12">
      <c r="J105" s="13" t="s">
        <v>195</v>
      </c>
      <c r="K105" s="13" t="s">
        <v>196</v>
      </c>
    </row>
    <row r="106" ht="12">
      <c r="K106" s="13" t="s">
        <v>197</v>
      </c>
    </row>
    <row r="107" ht="12">
      <c r="K107" s="13" t="s">
        <v>168</v>
      </c>
    </row>
    <row r="108" ht="12">
      <c r="K108" s="13" t="s">
        <v>198</v>
      </c>
    </row>
    <row r="109" ht="12">
      <c r="K109" s="13" t="s">
        <v>199</v>
      </c>
    </row>
    <row r="111" spans="1:11" ht="12">
      <c r="A111" s="4" t="s">
        <v>200</v>
      </c>
      <c r="C111" s="1" t="s">
        <v>201</v>
      </c>
      <c r="J111" s="13" t="s">
        <v>202</v>
      </c>
      <c r="K111" s="13" t="s">
        <v>203</v>
      </c>
    </row>
    <row r="112" ht="12">
      <c r="K112" s="13" t="s">
        <v>204</v>
      </c>
    </row>
    <row r="113" spans="1:11" ht="12">
      <c r="A113" s="2" t="s">
        <v>205</v>
      </c>
      <c r="K113" s="13" t="s">
        <v>168</v>
      </c>
    </row>
    <row r="114" spans="1:11" ht="12">
      <c r="A114" s="2" t="s">
        <v>206</v>
      </c>
      <c r="K114" s="13" t="s">
        <v>207</v>
      </c>
    </row>
    <row r="115" ht="12">
      <c r="K115" s="13" t="s">
        <v>208</v>
      </c>
    </row>
    <row r="116" ht="12">
      <c r="A116" s="2" t="s">
        <v>209</v>
      </c>
    </row>
    <row r="117" spans="1:11" ht="12">
      <c r="A117" s="2" t="s">
        <v>210</v>
      </c>
      <c r="J117" s="13" t="s">
        <v>211</v>
      </c>
      <c r="K117" s="13" t="s">
        <v>212</v>
      </c>
    </row>
    <row r="118" ht="12">
      <c r="K118" s="13" t="s">
        <v>213</v>
      </c>
    </row>
    <row r="119" spans="1:11" ht="12">
      <c r="A119" s="2" t="s">
        <v>214</v>
      </c>
      <c r="K119" s="13" t="s">
        <v>168</v>
      </c>
    </row>
    <row r="120" spans="1:11" ht="12">
      <c r="A120" s="2" t="s">
        <v>215</v>
      </c>
      <c r="K120" s="13" t="s">
        <v>216</v>
      </c>
    </row>
    <row r="121" ht="12">
      <c r="K121" s="13" t="s">
        <v>217</v>
      </c>
    </row>
    <row r="122" ht="12">
      <c r="A122" s="2" t="s">
        <v>218</v>
      </c>
    </row>
    <row r="123" ht="12">
      <c r="A123" s="2" t="s">
        <v>219</v>
      </c>
    </row>
    <row r="124" spans="1:11" ht="12">
      <c r="A124" s="2" t="s">
        <v>220</v>
      </c>
      <c r="J124" s="13" t="s">
        <v>221</v>
      </c>
      <c r="K124" s="13" t="s">
        <v>222</v>
      </c>
    </row>
    <row r="125" spans="1:11" ht="12">
      <c r="A125" s="2" t="s">
        <v>223</v>
      </c>
      <c r="J125" s="13" t="s">
        <v>224</v>
      </c>
      <c r="K125" s="13" t="s">
        <v>225</v>
      </c>
    </row>
    <row r="126" ht="12">
      <c r="K126" s="13" t="s">
        <v>226</v>
      </c>
    </row>
    <row r="127" ht="12">
      <c r="K127" s="13" t="s">
        <v>227</v>
      </c>
    </row>
    <row r="128" ht="12" customHeight="1" hidden="1">
      <c r="K128" s="13" t="s">
        <v>136</v>
      </c>
    </row>
    <row r="129" spans="1:11" ht="12" customHeight="1" hidden="1">
      <c r="A129" s="2" t="s">
        <v>228</v>
      </c>
      <c r="K129" s="13" t="s">
        <v>15</v>
      </c>
    </row>
    <row r="130" ht="12" customHeight="1" hidden="1"/>
    <row r="131" spans="10:13" ht="12" customHeight="1" hidden="1">
      <c r="J131" s="13" t="s">
        <v>229</v>
      </c>
      <c r="K131" s="13" t="s">
        <v>230</v>
      </c>
      <c r="L131" s="13" t="s">
        <v>231</v>
      </c>
      <c r="M131" s="13" t="s">
        <v>142</v>
      </c>
    </row>
    <row r="132" spans="11:13" ht="12" customHeight="1" hidden="1">
      <c r="K132" s="13" t="s">
        <v>232</v>
      </c>
      <c r="L132" s="13" t="s">
        <v>233</v>
      </c>
      <c r="M132" s="13" t="s">
        <v>234</v>
      </c>
    </row>
    <row r="133" spans="11:13" ht="12" customHeight="1" hidden="1">
      <c r="K133" s="13" t="s">
        <v>235</v>
      </c>
      <c r="L133" s="13" t="s">
        <v>236</v>
      </c>
      <c r="M133" s="13" t="s">
        <v>237</v>
      </c>
    </row>
    <row r="134" spans="12:13" ht="12" customHeight="1" hidden="1">
      <c r="L134" s="13" t="s">
        <v>154</v>
      </c>
      <c r="M134" s="13" t="s">
        <v>238</v>
      </c>
    </row>
    <row r="135" ht="12" customHeight="1" hidden="1">
      <c r="G135" s="2" t="s">
        <v>239</v>
      </c>
    </row>
    <row r="136" spans="6:15" ht="12" customHeight="1" hidden="1">
      <c r="F136" s="2" t="s">
        <v>240</v>
      </c>
      <c r="J136" s="13" t="s">
        <v>241</v>
      </c>
      <c r="K136" s="13" t="s">
        <v>56</v>
      </c>
      <c r="L136" s="13" t="s">
        <v>60</v>
      </c>
      <c r="M136" s="13" t="s">
        <v>62</v>
      </c>
      <c r="N136" s="13" t="s">
        <v>242</v>
      </c>
      <c r="O136" s="13" t="s">
        <v>143</v>
      </c>
    </row>
    <row r="137" spans="5:15" ht="12" customHeight="1" hidden="1">
      <c r="E137" s="2" t="s">
        <v>243</v>
      </c>
      <c r="K137" s="13" t="s">
        <v>244</v>
      </c>
      <c r="L137" s="13" t="s">
        <v>245</v>
      </c>
      <c r="M137" s="13" t="s">
        <v>246</v>
      </c>
      <c r="N137" s="13" t="s">
        <v>247</v>
      </c>
      <c r="O137" s="13" t="s">
        <v>146</v>
      </c>
    </row>
    <row r="138" spans="4:15" ht="12" customHeight="1" hidden="1">
      <c r="D138" s="2" t="s">
        <v>248</v>
      </c>
      <c r="K138" s="13" t="s">
        <v>194</v>
      </c>
      <c r="L138" s="13" t="s">
        <v>199</v>
      </c>
      <c r="M138" s="13" t="s">
        <v>208</v>
      </c>
      <c r="N138" s="13" t="s">
        <v>249</v>
      </c>
      <c r="O138" s="13" t="s">
        <v>154</v>
      </c>
    </row>
    <row r="139" ht="12" customHeight="1" hidden="1"/>
    <row r="140" spans="10:11" ht="12" customHeight="1" hidden="1">
      <c r="J140" s="13" t="s">
        <v>250</v>
      </c>
      <c r="K140" s="13" t="s">
        <v>222</v>
      </c>
    </row>
    <row r="141" ht="12" customHeight="1" hidden="1">
      <c r="K141" s="13" t="s">
        <v>225</v>
      </c>
    </row>
    <row r="142" spans="2:11" ht="12" customHeight="1" hidden="1">
      <c r="B142" s="2" t="s">
        <v>251</v>
      </c>
      <c r="C142" s="2" t="s">
        <v>252</v>
      </c>
      <c r="K142" s="13" t="s">
        <v>253</v>
      </c>
    </row>
    <row r="143" ht="12" customHeight="1" hidden="1">
      <c r="K143" s="13" t="s">
        <v>227</v>
      </c>
    </row>
    <row r="144" ht="12" customHeight="1" hidden="1">
      <c r="K144" s="13" t="s">
        <v>136</v>
      </c>
    </row>
    <row r="145" ht="12" customHeight="1" hidden="1">
      <c r="K145" s="13" t="s">
        <v>15</v>
      </c>
    </row>
    <row r="146" spans="1:12" ht="12" customHeight="1" hidden="1">
      <c r="A146" s="2" t="s">
        <v>254</v>
      </c>
      <c r="J146" s="16"/>
      <c r="K146" s="16"/>
      <c r="L146" s="16"/>
    </row>
    <row r="147" spans="1:13" ht="12" customHeight="1" hidden="1">
      <c r="A147" s="2" t="s">
        <v>255</v>
      </c>
      <c r="J147" s="13" t="s">
        <v>256</v>
      </c>
      <c r="K147" s="13" t="s">
        <v>230</v>
      </c>
      <c r="L147" s="13" t="s">
        <v>231</v>
      </c>
      <c r="M147" s="13" t="s">
        <v>141</v>
      </c>
    </row>
    <row r="148" spans="11:13" ht="12" customHeight="1" hidden="1">
      <c r="K148" s="13" t="s">
        <v>257</v>
      </c>
      <c r="L148" s="13" t="s">
        <v>258</v>
      </c>
      <c r="M148" s="13" t="s">
        <v>259</v>
      </c>
    </row>
    <row r="149" spans="11:13" ht="12" customHeight="1" hidden="1">
      <c r="K149" s="13" t="s">
        <v>235</v>
      </c>
      <c r="L149" s="13" t="s">
        <v>260</v>
      </c>
      <c r="M149" s="13" t="s">
        <v>261</v>
      </c>
    </row>
    <row r="150" spans="12:13" ht="12" customHeight="1" hidden="1">
      <c r="L150" s="13" t="s">
        <v>154</v>
      </c>
      <c r="M150" s="13" t="s">
        <v>238</v>
      </c>
    </row>
    <row r="151" ht="12" customHeight="1" hidden="1">
      <c r="B151" s="2" t="s">
        <v>262</v>
      </c>
    </row>
    <row r="152" spans="10:13" ht="12" customHeight="1" hidden="1">
      <c r="J152" s="13" t="s">
        <v>263</v>
      </c>
      <c r="K152" s="13" t="s">
        <v>264</v>
      </c>
      <c r="L152" s="13" t="s">
        <v>265</v>
      </c>
      <c r="M152" s="13" t="s">
        <v>143</v>
      </c>
    </row>
    <row r="153" spans="3:13" ht="12" customHeight="1" hidden="1">
      <c r="C153" s="2" t="s">
        <v>266</v>
      </c>
      <c r="K153" s="13" t="s">
        <v>267</v>
      </c>
      <c r="L153" s="13" t="s">
        <v>268</v>
      </c>
      <c r="M153" s="13" t="s">
        <v>146</v>
      </c>
    </row>
    <row r="154" spans="11:13" ht="12" customHeight="1" hidden="1">
      <c r="K154" s="13" t="s">
        <v>269</v>
      </c>
      <c r="L154" s="13" t="s">
        <v>270</v>
      </c>
      <c r="M154" s="13" t="s">
        <v>136</v>
      </c>
    </row>
    <row r="155" spans="11:12" ht="12" customHeight="1" hidden="1">
      <c r="K155" s="13" t="s">
        <v>271</v>
      </c>
      <c r="L155" s="13" t="s">
        <v>271</v>
      </c>
    </row>
    <row r="156" ht="12" customHeight="1" hidden="1"/>
    <row r="157" spans="10:12" ht="12" customHeight="1" hidden="1">
      <c r="J157" s="13" t="s">
        <v>272</v>
      </c>
      <c r="K157" s="13" t="s">
        <v>143</v>
      </c>
      <c r="L157" s="13" t="s">
        <v>273</v>
      </c>
    </row>
    <row r="158" spans="11:12" ht="12" customHeight="1" hidden="1">
      <c r="K158" s="13" t="s">
        <v>129</v>
      </c>
      <c r="L158" s="13" t="s">
        <v>274</v>
      </c>
    </row>
    <row r="159" spans="11:12" ht="12" customHeight="1" hidden="1">
      <c r="K159" s="13" t="s">
        <v>139</v>
      </c>
      <c r="L159" s="13" t="s">
        <v>275</v>
      </c>
    </row>
    <row r="160" spans="11:12" ht="12" customHeight="1" hidden="1">
      <c r="K160" s="13" t="s">
        <v>136</v>
      </c>
      <c r="L160" s="13" t="s">
        <v>276</v>
      </c>
    </row>
    <row r="161" ht="12" customHeight="1" hidden="1"/>
    <row r="162" spans="1:11" ht="12" customHeight="1" hidden="1">
      <c r="A162" s="2" t="s">
        <v>277</v>
      </c>
      <c r="J162" s="13" t="s">
        <v>278</v>
      </c>
      <c r="K162" s="13" t="s">
        <v>279</v>
      </c>
    </row>
    <row r="163" ht="12" customHeight="1" hidden="1">
      <c r="K163" s="13" t="s">
        <v>280</v>
      </c>
    </row>
    <row r="164" ht="12" customHeight="1" hidden="1">
      <c r="K164" s="13" t="s">
        <v>281</v>
      </c>
    </row>
    <row r="165" ht="12" customHeight="1" hidden="1"/>
    <row r="166" spans="10:13" ht="12" customHeight="1" hidden="1">
      <c r="J166" s="13" t="s">
        <v>282</v>
      </c>
      <c r="K166" s="13" t="s">
        <v>283</v>
      </c>
      <c r="L166" s="13" t="s">
        <v>284</v>
      </c>
      <c r="M166" s="13" t="s">
        <v>143</v>
      </c>
    </row>
    <row r="167" spans="11:13" ht="12" customHeight="1" hidden="1">
      <c r="K167" s="13" t="s">
        <v>285</v>
      </c>
      <c r="L167" s="13" t="s">
        <v>286</v>
      </c>
      <c r="M167" s="13" t="s">
        <v>287</v>
      </c>
    </row>
    <row r="168" spans="11:13" ht="12" customHeight="1" hidden="1">
      <c r="K168" s="13" t="s">
        <v>288</v>
      </c>
      <c r="L168" s="13" t="s">
        <v>289</v>
      </c>
      <c r="M168" s="13" t="s">
        <v>290</v>
      </c>
    </row>
    <row r="169" spans="11:12" ht="12" customHeight="1" hidden="1">
      <c r="K169" s="13" t="s">
        <v>291</v>
      </c>
      <c r="L169" s="13" t="s">
        <v>291</v>
      </c>
    </row>
    <row r="170" spans="11:12" ht="12">
      <c r="K170" s="13" t="s">
        <v>292</v>
      </c>
      <c r="L170" s="13" t="s">
        <v>292</v>
      </c>
    </row>
  </sheetData>
  <sheetProtection/>
  <printOptions/>
  <pageMargins left="0.75" right="0.75" top="1" bottom="1" header="0" footer="0"/>
  <pageSetup horizontalDpi="600" verticalDpi="600" orientation="portrait" r:id="rId1"/>
  <ignoredErrors>
    <ignoredError sqref="E92 E90 C90:C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Luana</cp:lastModifiedBy>
  <dcterms:created xsi:type="dcterms:W3CDTF">2011-03-11T19:55:34Z</dcterms:created>
  <dcterms:modified xsi:type="dcterms:W3CDTF">2011-05-31T06:26:00Z</dcterms:modified>
  <cp:category/>
  <cp:version/>
  <cp:contentType/>
  <cp:contentStatus/>
</cp:coreProperties>
</file>